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Contracts Reporting Department\FY2019\04_Open Record Evaluations\05_3.15.19\"/>
    </mc:Choice>
  </mc:AlternateContent>
  <bookViews>
    <workbookView xWindow="0" yWindow="0" windowWidth="28800" windowHeight="12435" activeTab="1"/>
  </bookViews>
  <sheets>
    <sheet name="HUB" sheetId="4" r:id="rId1"/>
    <sheet name="Summary" sheetId="1" r:id="rId2"/>
    <sheet name="SAMPLE" sheetId="15" state="hidden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D8" i="4" l="1"/>
  <c r="D7" i="4"/>
  <c r="D6" i="4"/>
  <c r="D5" i="4"/>
  <c r="D4" i="4"/>
  <c r="C13" i="1" l="1"/>
  <c r="D13" i="1"/>
  <c r="E13" i="1"/>
  <c r="F13" i="1"/>
  <c r="G13" i="1"/>
  <c r="B13" i="1"/>
  <c r="A6" i="1"/>
  <c r="A15" i="1" s="1"/>
  <c r="A7" i="1"/>
  <c r="A16" i="1" s="1"/>
  <c r="A8" i="1"/>
  <c r="A17" i="1" s="1"/>
  <c r="A9" i="1"/>
  <c r="A18" i="1" s="1"/>
  <c r="A5" i="1"/>
  <c r="A14" i="1" s="1"/>
  <c r="G16" i="1" l="1"/>
  <c r="G15" i="1"/>
  <c r="G17" i="1"/>
  <c r="G18" i="1"/>
  <c r="G14" i="1"/>
  <c r="F15" i="1" l="1"/>
  <c r="F16" i="1"/>
  <c r="F17" i="1"/>
  <c r="F18" i="1"/>
  <c r="F14" i="1"/>
  <c r="E16" i="1" l="1"/>
  <c r="E18" i="1"/>
  <c r="E17" i="1"/>
  <c r="E14" i="1"/>
  <c r="E15" i="1"/>
  <c r="D14" i="1" l="1"/>
  <c r="D16" i="1"/>
  <c r="D18" i="1"/>
  <c r="D15" i="1"/>
  <c r="D17" i="1"/>
  <c r="C16" i="1" l="1"/>
  <c r="C17" i="1"/>
  <c r="C18" i="1"/>
  <c r="C14" i="1"/>
  <c r="C15" i="1"/>
  <c r="B14" i="1" l="1"/>
  <c r="H14" i="1" s="1"/>
  <c r="B15" i="1"/>
  <c r="H15" i="1" s="1"/>
  <c r="B17" i="1"/>
  <c r="H17" i="1" s="1"/>
  <c r="B18" i="1"/>
  <c r="H18" i="1" s="1"/>
  <c r="B16" i="1"/>
  <c r="H16" i="1" s="1"/>
  <c r="H6" i="1"/>
  <c r="H5" i="1"/>
  <c r="H7" i="1"/>
  <c r="H8" i="1"/>
  <c r="H9" i="1"/>
  <c r="E5" i="4"/>
  <c r="I6" i="1" s="1"/>
  <c r="E6" i="4"/>
  <c r="I7" i="1" s="1"/>
  <c r="E7" i="4"/>
  <c r="I8" i="1" s="1"/>
  <c r="E8" i="4"/>
  <c r="I9" i="1" s="1"/>
  <c r="E4" i="4"/>
  <c r="I5" i="1" s="1"/>
  <c r="P26" i="15"/>
  <c r="P27" i="15"/>
  <c r="P28" i="15"/>
  <c r="P30" i="15"/>
  <c r="Q26" i="15"/>
  <c r="Q27" i="15"/>
  <c r="Q28" i="15"/>
  <c r="Q30" i="15"/>
  <c r="R26" i="15"/>
  <c r="R27" i="15"/>
  <c r="R28" i="15"/>
  <c r="R30" i="15"/>
  <c r="Q33" i="15"/>
  <c r="I18" i="1" l="1"/>
  <c r="J9" i="1"/>
  <c r="J8" i="1"/>
  <c r="J7" i="1"/>
  <c r="J6" i="1"/>
  <c r="J5" i="1"/>
  <c r="K8" i="1" l="1"/>
  <c r="I14" i="1"/>
  <c r="I15" i="1"/>
  <c r="I16" i="1"/>
  <c r="I17" i="1"/>
  <c r="K6" i="1"/>
  <c r="K7" i="1"/>
  <c r="K5" i="1"/>
  <c r="K9" i="1"/>
</calcChain>
</file>

<file path=xl/sharedStrings.xml><?xml version="1.0" encoding="utf-8"?>
<sst xmlns="http://schemas.openxmlformats.org/spreadsheetml/2006/main" count="41" uniqueCount="41">
  <si>
    <t xml:space="preserve">RESPONDENT SUMMARY </t>
  </si>
  <si>
    <t>Total</t>
  </si>
  <si>
    <t>Criteria 7</t>
  </si>
  <si>
    <t>Rank</t>
  </si>
  <si>
    <t>Contractor</t>
  </si>
  <si>
    <t>committee</t>
  </si>
  <si>
    <t>rank -&gt;</t>
  </si>
  <si>
    <t>sum</t>
  </si>
  <si>
    <t>v1</t>
  </si>
  <si>
    <t>v2</t>
  </si>
  <si>
    <t>v3</t>
  </si>
  <si>
    <t>honda</t>
  </si>
  <si>
    <t>toyota</t>
  </si>
  <si>
    <t>ford</t>
  </si>
  <si>
    <t>E1</t>
  </si>
  <si>
    <t>tim</t>
  </si>
  <si>
    <t>E2</t>
  </si>
  <si>
    <t>jack</t>
  </si>
  <si>
    <t>E3</t>
  </si>
  <si>
    <t>tony</t>
  </si>
  <si>
    <t>Winner:</t>
  </si>
  <si>
    <t>HUB</t>
  </si>
  <si>
    <t>Scoring Summary</t>
  </si>
  <si>
    <t xml:space="preserve">HUB </t>
  </si>
  <si>
    <t xml:space="preserve">Weight </t>
  </si>
  <si>
    <t>Avg Total Score</t>
  </si>
  <si>
    <t>Total (Avg + HUB)</t>
  </si>
  <si>
    <t>Rank of Average</t>
  </si>
  <si>
    <t>Average of committee rank per vendor</t>
  </si>
  <si>
    <t>Austin Commercial</t>
  </si>
  <si>
    <t>BE&amp;K Building Group</t>
  </si>
  <si>
    <t>Flintco LLC</t>
  </si>
  <si>
    <t>J.T. Vaughn Construction</t>
  </si>
  <si>
    <t>Tellepsen</t>
  </si>
  <si>
    <t>RFQ730-19048 CM@R New UH College of Medicine School</t>
  </si>
  <si>
    <t>Evaluator 1</t>
  </si>
  <si>
    <t>Evaluator 2</t>
  </si>
  <si>
    <t>Evaluator 3</t>
  </si>
  <si>
    <t>Evaluator 4</t>
  </si>
  <si>
    <t>Evaluator 5</t>
  </si>
  <si>
    <t>Evaluator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</si>
</sst>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44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3" fillId="2" borderId="1" applyNumberFormat="0" applyFont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14" fillId="2" borderId="1" applyNumberFormat="0" applyFont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13" fillId="2" borderId="1" applyNumberFormat="0" applyFont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11" fillId="0" borderId="0" xfId="0" applyFont="1" applyBorder="1" applyAlignment="1"/>
    <xf numFmtId="0" fontId="0" fillId="0" borderId="0" xfId="0"/>
    <xf numFmtId="0" fontId="11" fillId="0" borderId="0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12" fillId="24" borderId="0" xfId="0" applyFont="1" applyFill="1"/>
    <xf numFmtId="0" fontId="12" fillId="24" borderId="0" xfId="0" applyFont="1" applyFill="1" applyBorder="1"/>
    <xf numFmtId="0" fontId="11" fillId="24" borderId="0" xfId="0" applyFont="1" applyFill="1" applyBorder="1" applyAlignment="1">
      <alignment horizontal="left" vertical="center"/>
    </xf>
    <xf numFmtId="0" fontId="11" fillId="24" borderId="0" xfId="0" applyFont="1" applyFill="1" applyAlignment="1">
      <alignment horizontal="center" vertical="center"/>
    </xf>
    <xf numFmtId="0" fontId="33" fillId="24" borderId="0" xfId="0" applyFont="1" applyFill="1"/>
    <xf numFmtId="0" fontId="36" fillId="0" borderId="10" xfId="4" applyFont="1" applyFill="1" applyBorder="1" applyAlignment="1">
      <alignment horizontal="right"/>
    </xf>
    <xf numFmtId="0" fontId="13" fillId="0" borderId="0" xfId="97" applyFont="1"/>
    <xf numFmtId="0" fontId="37" fillId="0" borderId="0" xfId="97" applyFont="1" applyFill="1" applyBorder="1"/>
    <xf numFmtId="0" fontId="1" fillId="0" borderId="0" xfId="98"/>
    <xf numFmtId="0" fontId="11" fillId="0" borderId="0" xfId="97" applyFont="1" applyBorder="1" applyAlignment="1"/>
    <xf numFmtId="0" fontId="13" fillId="0" borderId="0" xfId="97" applyFont="1" applyBorder="1"/>
    <xf numFmtId="0" fontId="36" fillId="0" borderId="11" xfId="97" applyFont="1" applyBorder="1" applyAlignment="1">
      <alignment horizontal="center"/>
    </xf>
    <xf numFmtId="0" fontId="35" fillId="25" borderId="12" xfId="4" applyFont="1" applyFill="1" applyBorder="1" applyAlignment="1">
      <alignment horizontal="right"/>
    </xf>
    <xf numFmtId="0" fontId="13" fillId="0" borderId="0" xfId="97" applyFont="1" applyAlignment="1">
      <alignment horizontal="right"/>
    </xf>
    <xf numFmtId="0" fontId="13" fillId="24" borderId="0" xfId="0" applyFont="1" applyFill="1"/>
    <xf numFmtId="0" fontId="13" fillId="27" borderId="0" xfId="0" applyFont="1" applyFill="1"/>
    <xf numFmtId="0" fontId="12" fillId="27" borderId="0" xfId="0" applyFont="1" applyFill="1"/>
    <xf numFmtId="0" fontId="32" fillId="24" borderId="14" xfId="0" applyFont="1" applyFill="1" applyBorder="1" applyAlignment="1">
      <alignment horizontal="right" textRotation="90" wrapText="1"/>
    </xf>
    <xf numFmtId="0" fontId="32" fillId="24" borderId="15" xfId="0" applyFont="1" applyFill="1" applyBorder="1" applyAlignment="1">
      <alignment horizontal="right" textRotation="90" wrapText="1"/>
    </xf>
    <xf numFmtId="0" fontId="32" fillId="24" borderId="16" xfId="0" applyFont="1" applyFill="1" applyBorder="1" applyAlignment="1">
      <alignment horizontal="right" textRotation="90" wrapText="1"/>
    </xf>
    <xf numFmtId="0" fontId="32" fillId="24" borderId="17" xfId="0" applyFont="1" applyFill="1" applyBorder="1" applyAlignment="1">
      <alignment horizontal="right" textRotation="90" wrapText="1"/>
    </xf>
    <xf numFmtId="0" fontId="32" fillId="24" borderId="18" xfId="0" applyFont="1" applyFill="1" applyBorder="1" applyAlignment="1">
      <alignment horizontal="right" textRotation="90" wrapText="1"/>
    </xf>
    <xf numFmtId="4" fontId="13" fillId="0" borderId="13" xfId="0" applyNumberFormat="1" applyFont="1" applyFill="1" applyBorder="1" applyAlignment="1">
      <alignment horizontal="right"/>
    </xf>
    <xf numFmtId="4" fontId="13" fillId="24" borderId="13" xfId="0" applyNumberFormat="1" applyFont="1" applyFill="1" applyBorder="1" applyAlignment="1">
      <alignment horizontal="right"/>
    </xf>
    <xf numFmtId="4" fontId="12" fillId="24" borderId="13" xfId="0" applyNumberFormat="1" applyFont="1" applyFill="1" applyBorder="1"/>
    <xf numFmtId="0" fontId="13" fillId="24" borderId="13" xfId="0" applyFont="1" applyFill="1" applyBorder="1"/>
    <xf numFmtId="0" fontId="12" fillId="24" borderId="13" xfId="0" applyFont="1" applyFill="1" applyBorder="1"/>
    <xf numFmtId="0" fontId="12" fillId="27" borderId="13" xfId="0" applyFont="1" applyFill="1" applyBorder="1"/>
    <xf numFmtId="4" fontId="13" fillId="27" borderId="13" xfId="0" applyNumberFormat="1" applyFont="1" applyFill="1" applyBorder="1" applyAlignment="1">
      <alignment horizontal="right"/>
    </xf>
    <xf numFmtId="4" fontId="12" fillId="27" borderId="13" xfId="0" applyNumberFormat="1" applyFont="1" applyFill="1" applyBorder="1"/>
    <xf numFmtId="0" fontId="13" fillId="27" borderId="13" xfId="0" applyFont="1" applyFill="1" applyBorder="1"/>
    <xf numFmtId="0" fontId="13" fillId="0" borderId="0" xfId="0" applyFont="1" applyFill="1"/>
    <xf numFmtId="4" fontId="12" fillId="0" borderId="13" xfId="0" applyNumberFormat="1" applyFont="1" applyFill="1" applyBorder="1"/>
    <xf numFmtId="0" fontId="13" fillId="0" borderId="13" xfId="0" applyFont="1" applyFill="1" applyBorder="1"/>
    <xf numFmtId="0" fontId="12" fillId="0" borderId="0" xfId="0" applyFont="1" applyFill="1"/>
    <xf numFmtId="0" fontId="12" fillId="0" borderId="13" xfId="0" applyFont="1" applyFill="1" applyBorder="1"/>
    <xf numFmtId="0" fontId="12" fillId="27" borderId="19" xfId="0" applyFont="1" applyFill="1" applyBorder="1"/>
    <xf numFmtId="0" fontId="35" fillId="0" borderId="0" xfId="97" applyFont="1" applyAlignment="1">
      <alignment horizontal="left"/>
    </xf>
    <xf numFmtId="0" fontId="34" fillId="0" borderId="10" xfId="4" applyFont="1" applyBorder="1" applyAlignment="1">
      <alignment horizontal="center"/>
    </xf>
    <xf numFmtId="0" fontId="35" fillId="0" borderId="20" xfId="97" applyFont="1" applyBorder="1" applyAlignment="1">
      <alignment horizontal="left"/>
    </xf>
    <xf numFmtId="0" fontId="35" fillId="0" borderId="21" xfId="97" applyFont="1" applyBorder="1" applyAlignment="1">
      <alignment horizontal="left"/>
    </xf>
    <xf numFmtId="0" fontId="11" fillId="26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/>
    </xf>
  </cellXfs>
  <cellStyles count="101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Currency 3" xfId="100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7"/>
    <cellStyle name="Normal 5 2" xfId="98"/>
    <cellStyle name="Note 2" xfId="5"/>
    <cellStyle name="Note 3" xfId="89"/>
    <cellStyle name="Note 4" xfId="42"/>
    <cellStyle name="Output 2" xfId="84"/>
    <cellStyle name="Output 3" xfId="43"/>
    <cellStyle name="Percent 2" xfId="99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henry2\AppData\Local\Microsoft\Windows\Temporary%20Internet%20Files\Content.Outlook\A30F84XY\Evaluator%20Matrix%20RFQ730-19048%20CMAR%20New%20UH%20College%20of%20Medicine%20School%20-%20HUB%20DEPART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5"/>
    </sheetNames>
    <sheetDataSet>
      <sheetData sheetId="0" refreshError="1"/>
      <sheetData sheetId="1" refreshError="1"/>
      <sheetData sheetId="2">
        <row r="27">
          <cell r="F27">
            <v>4.5</v>
          </cell>
        </row>
      </sheetData>
      <sheetData sheetId="3">
        <row r="27">
          <cell r="F27">
            <v>5</v>
          </cell>
        </row>
      </sheetData>
      <sheetData sheetId="4">
        <row r="27">
          <cell r="F27">
            <v>5</v>
          </cell>
        </row>
      </sheetData>
      <sheetData sheetId="5">
        <row r="27">
          <cell r="F27">
            <v>5</v>
          </cell>
        </row>
      </sheetData>
      <sheetData sheetId="6">
        <row r="27">
          <cell r="F27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3"/>
  <sheetViews>
    <sheetView workbookViewId="0">
      <selection activeCell="G35" sqref="G35"/>
    </sheetView>
  </sheetViews>
  <sheetFormatPr defaultRowHeight="12.75" x14ac:dyDescent="0.2"/>
  <sheetData>
    <row r="1" spans="1:7" ht="15.75" x14ac:dyDescent="0.25">
      <c r="A1" s="4" t="s">
        <v>0</v>
      </c>
      <c r="B1" s="3"/>
      <c r="C1" s="3"/>
      <c r="D1" s="1"/>
      <c r="E1" s="2"/>
    </row>
    <row r="2" spans="1:7" ht="15.75" x14ac:dyDescent="0.25">
      <c r="A2" s="14"/>
      <c r="B2" s="15"/>
      <c r="C2" s="11"/>
      <c r="D2" s="16" t="s">
        <v>21</v>
      </c>
      <c r="E2" s="11"/>
      <c r="F2" s="2"/>
      <c r="G2" s="2"/>
    </row>
    <row r="3" spans="1:7" x14ac:dyDescent="0.2">
      <c r="A3" s="43"/>
      <c r="B3" s="43"/>
      <c r="C3" s="43"/>
      <c r="D3" s="17" t="s">
        <v>2</v>
      </c>
      <c r="E3" s="10" t="s">
        <v>1</v>
      </c>
      <c r="F3" s="2"/>
      <c r="G3" s="2"/>
    </row>
    <row r="4" spans="1:7" x14ac:dyDescent="0.2">
      <c r="A4" s="44" t="s">
        <v>29</v>
      </c>
      <c r="B4" s="44"/>
      <c r="C4" s="45"/>
      <c r="D4" s="11">
        <f>'[1]1'!$F$27</f>
        <v>4.5</v>
      </c>
      <c r="E4" s="12">
        <f>D4*$D$10</f>
        <v>9</v>
      </c>
      <c r="F4" s="2"/>
      <c r="G4" s="2"/>
    </row>
    <row r="5" spans="1:7" x14ac:dyDescent="0.2">
      <c r="A5" s="42" t="s">
        <v>30</v>
      </c>
      <c r="B5" s="42"/>
      <c r="C5" s="42"/>
      <c r="D5" s="11">
        <f>'[1]2'!$F$27</f>
        <v>5</v>
      </c>
      <c r="E5" s="12">
        <f>D5*$D$10</f>
        <v>10</v>
      </c>
      <c r="F5" s="2"/>
      <c r="G5" s="2"/>
    </row>
    <row r="6" spans="1:7" x14ac:dyDescent="0.2">
      <c r="A6" s="42" t="s">
        <v>31</v>
      </c>
      <c r="B6" s="42"/>
      <c r="C6" s="42"/>
      <c r="D6" s="11">
        <f>'[1]3'!$F$27</f>
        <v>5</v>
      </c>
      <c r="E6" s="12">
        <f>D6*$D$10</f>
        <v>10</v>
      </c>
      <c r="F6" s="2"/>
      <c r="G6" s="2"/>
    </row>
    <row r="7" spans="1:7" x14ac:dyDescent="0.2">
      <c r="A7" s="42" t="s">
        <v>32</v>
      </c>
      <c r="B7" s="42"/>
      <c r="C7" s="42"/>
      <c r="D7" s="11">
        <f>'[1]4'!$F$27</f>
        <v>5</v>
      </c>
      <c r="E7" s="12">
        <f>D7*$D$10</f>
        <v>10</v>
      </c>
      <c r="F7" s="2"/>
      <c r="G7" s="2"/>
    </row>
    <row r="8" spans="1:7" x14ac:dyDescent="0.2">
      <c r="A8" s="42" t="s">
        <v>33</v>
      </c>
      <c r="B8" s="42"/>
      <c r="C8" s="42"/>
      <c r="D8" s="11">
        <f>'[1]5'!$F$27</f>
        <v>5</v>
      </c>
      <c r="E8" s="12">
        <f>D8*$D$10</f>
        <v>10</v>
      </c>
      <c r="F8" s="2"/>
      <c r="G8" s="2"/>
    </row>
    <row r="9" spans="1:7" x14ac:dyDescent="0.2">
      <c r="A9" s="11"/>
      <c r="B9" s="11"/>
      <c r="C9" s="11"/>
      <c r="D9" s="11"/>
      <c r="E9" s="11"/>
      <c r="F9" s="2"/>
      <c r="G9" s="2"/>
    </row>
    <row r="10" spans="1:7" x14ac:dyDescent="0.2">
      <c r="A10" s="11"/>
      <c r="B10" s="11"/>
      <c r="C10" s="18" t="s">
        <v>24</v>
      </c>
      <c r="D10" s="11">
        <v>2</v>
      </c>
      <c r="E10" s="11"/>
      <c r="F10" s="2"/>
      <c r="G10" s="2"/>
    </row>
    <row r="11" spans="1:7" x14ac:dyDescent="0.2">
      <c r="A11" s="11"/>
      <c r="B11" s="11"/>
      <c r="C11" s="11"/>
      <c r="D11" s="11"/>
      <c r="E11" s="11"/>
      <c r="F11" s="2"/>
      <c r="G11" s="2"/>
    </row>
    <row r="12" spans="1:7" x14ac:dyDescent="0.2">
      <c r="A12" s="11"/>
      <c r="B12" s="11"/>
      <c r="C12" s="11"/>
      <c r="D12" s="11"/>
      <c r="E12" s="11"/>
      <c r="F12" s="11"/>
    </row>
    <row r="13" spans="1:7" x14ac:dyDescent="0.2">
      <c r="A13" s="11"/>
      <c r="B13" s="11"/>
      <c r="C13" s="11"/>
      <c r="D13" s="11"/>
      <c r="E13" s="11"/>
      <c r="F13" s="11"/>
    </row>
  </sheetData>
  <protectedRanges>
    <protectedRange sqref="D4" name="Points_1_1_1"/>
  </protectedRanges>
  <mergeCells count="6">
    <mergeCell ref="A7:C7"/>
    <mergeCell ref="A8:C8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M13" sqref="M13"/>
    </sheetView>
  </sheetViews>
  <sheetFormatPr defaultRowHeight="15" x14ac:dyDescent="0.2"/>
  <cols>
    <col min="1" max="1" width="33" style="5" customWidth="1"/>
    <col min="2" max="2" width="7.140625" style="5" bestFit="1" customWidth="1"/>
    <col min="3" max="7" width="5.5703125" style="5" bestFit="1" customWidth="1"/>
    <col min="8" max="8" width="7.7109375" style="5" customWidth="1"/>
    <col min="9" max="9" width="7.5703125" style="5" customWidth="1"/>
    <col min="10" max="10" width="7" style="5" bestFit="1" customWidth="1"/>
    <col min="11" max="11" width="6.7109375" style="5" customWidth="1"/>
    <col min="12" max="12" width="10.42578125" style="5" bestFit="1" customWidth="1"/>
    <col min="13" max="16384" width="9.140625" style="5"/>
  </cols>
  <sheetData>
    <row r="1" spans="1:11" ht="15.75" x14ac:dyDescent="0.25">
      <c r="A1" s="46" t="s">
        <v>22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5.75" x14ac:dyDescent="0.25">
      <c r="A2" s="47" t="s">
        <v>34</v>
      </c>
      <c r="B2" s="47"/>
      <c r="C2" s="47"/>
      <c r="D2" s="47"/>
      <c r="E2" s="47"/>
      <c r="F2" s="47"/>
      <c r="G2" s="47"/>
      <c r="H2" s="47"/>
      <c r="I2" s="6"/>
    </row>
    <row r="3" spans="1:11" ht="15.75" thickBot="1" x14ac:dyDescent="0.25"/>
    <row r="4" spans="1:11" s="8" customFormat="1" ht="111.75" customHeight="1" x14ac:dyDescent="0.2">
      <c r="A4" s="7"/>
      <c r="B4" s="24" t="s">
        <v>35</v>
      </c>
      <c r="C4" s="24" t="s">
        <v>36</v>
      </c>
      <c r="D4" s="24" t="s">
        <v>37</v>
      </c>
      <c r="E4" s="24" t="s">
        <v>38</v>
      </c>
      <c r="F4" s="24" t="s">
        <v>39</v>
      </c>
      <c r="G4" s="24" t="s">
        <v>40</v>
      </c>
      <c r="H4" s="25" t="s">
        <v>25</v>
      </c>
      <c r="I4" s="25" t="s">
        <v>23</v>
      </c>
      <c r="J4" s="25" t="s">
        <v>26</v>
      </c>
      <c r="K4" s="26" t="s">
        <v>3</v>
      </c>
    </row>
    <row r="5" spans="1:11" s="21" customFormat="1" ht="16.5" customHeight="1" x14ac:dyDescent="0.2">
      <c r="A5" s="20" t="str">
        <f>HUB!A4</f>
        <v>Austin Commercial</v>
      </c>
      <c r="B5" s="33">
        <v>73</v>
      </c>
      <c r="C5" s="33">
        <v>78</v>
      </c>
      <c r="D5" s="33">
        <v>67.5</v>
      </c>
      <c r="E5" s="33">
        <v>70.5</v>
      </c>
      <c r="F5" s="33">
        <v>71</v>
      </c>
      <c r="G5" s="33">
        <v>79.5</v>
      </c>
      <c r="H5" s="33">
        <f t="shared" ref="H5:H9" si="0">AVERAGE(B5:G5)</f>
        <v>73.25</v>
      </c>
      <c r="I5" s="33">
        <f>HUB!E4</f>
        <v>9</v>
      </c>
      <c r="J5" s="34">
        <f>H5+I5</f>
        <v>82.25</v>
      </c>
      <c r="K5" s="35">
        <f>RANK(J5,$J$5:$J$9,0)</f>
        <v>3</v>
      </c>
    </row>
    <row r="6" spans="1:11" ht="16.5" customHeight="1" x14ac:dyDescent="0.2">
      <c r="A6" s="19" t="str">
        <f>HUB!A5</f>
        <v>BE&amp;K Building Group</v>
      </c>
      <c r="B6" s="27">
        <v>65</v>
      </c>
      <c r="C6" s="27">
        <v>65</v>
      </c>
      <c r="D6" s="27">
        <v>65.100000000000009</v>
      </c>
      <c r="E6" s="27">
        <v>64.5</v>
      </c>
      <c r="F6" s="27">
        <v>72</v>
      </c>
      <c r="G6" s="27">
        <v>48</v>
      </c>
      <c r="H6" s="28">
        <f t="shared" si="0"/>
        <v>63.266666666666673</v>
      </c>
      <c r="I6" s="28">
        <f>HUB!E5</f>
        <v>10</v>
      </c>
      <c r="J6" s="29">
        <f t="shared" ref="J6:J9" si="1">H6+I6</f>
        <v>73.26666666666668</v>
      </c>
      <c r="K6" s="30">
        <f>RANK(J6,$J$5:$J$9,0)</f>
        <v>5</v>
      </c>
    </row>
    <row r="7" spans="1:11" s="39" customFormat="1" ht="16.5" customHeight="1" x14ac:dyDescent="0.2">
      <c r="A7" s="36" t="str">
        <f>HUB!A6</f>
        <v>Flintco LLC</v>
      </c>
      <c r="B7" s="27">
        <v>64</v>
      </c>
      <c r="C7" s="27">
        <v>68.5</v>
      </c>
      <c r="D7" s="27">
        <v>77.5</v>
      </c>
      <c r="E7" s="27">
        <v>56.5</v>
      </c>
      <c r="F7" s="27">
        <v>75</v>
      </c>
      <c r="G7" s="27">
        <v>67</v>
      </c>
      <c r="H7" s="27">
        <f t="shared" si="0"/>
        <v>68.083333333333329</v>
      </c>
      <c r="I7" s="27">
        <f>HUB!E6</f>
        <v>10</v>
      </c>
      <c r="J7" s="37">
        <f t="shared" si="1"/>
        <v>78.083333333333329</v>
      </c>
      <c r="K7" s="38">
        <f>RANK(J7,$J$5:$J$9,0)</f>
        <v>4</v>
      </c>
    </row>
    <row r="8" spans="1:11" s="21" customFormat="1" x14ac:dyDescent="0.2">
      <c r="A8" s="20" t="str">
        <f>HUB!A7</f>
        <v>J.T. Vaughn Construction</v>
      </c>
      <c r="B8" s="33">
        <v>75</v>
      </c>
      <c r="C8" s="33">
        <v>80.5</v>
      </c>
      <c r="D8" s="33">
        <v>78.199999999999989</v>
      </c>
      <c r="E8" s="33">
        <v>68.5</v>
      </c>
      <c r="F8" s="33">
        <v>85</v>
      </c>
      <c r="G8" s="33">
        <v>87.5</v>
      </c>
      <c r="H8" s="33">
        <f t="shared" si="0"/>
        <v>79.11666666666666</v>
      </c>
      <c r="I8" s="33">
        <f>HUB!E7</f>
        <v>10</v>
      </c>
      <c r="J8" s="34">
        <f t="shared" si="1"/>
        <v>89.11666666666666</v>
      </c>
      <c r="K8" s="35">
        <f>RANK(J8,$J$5:$J$9,0)</f>
        <v>1</v>
      </c>
    </row>
    <row r="9" spans="1:11" s="21" customFormat="1" x14ac:dyDescent="0.2">
      <c r="A9" s="20" t="str">
        <f>HUB!A8</f>
        <v>Tellepsen</v>
      </c>
      <c r="B9" s="33">
        <v>77.5</v>
      </c>
      <c r="C9" s="33">
        <v>75</v>
      </c>
      <c r="D9" s="33">
        <v>75.600000000000009</v>
      </c>
      <c r="E9" s="33">
        <v>68</v>
      </c>
      <c r="F9" s="33">
        <v>80</v>
      </c>
      <c r="G9" s="33">
        <v>79.5</v>
      </c>
      <c r="H9" s="33">
        <f t="shared" si="0"/>
        <v>75.933333333333337</v>
      </c>
      <c r="I9" s="33">
        <f>HUB!E8</f>
        <v>10</v>
      </c>
      <c r="J9" s="34">
        <f t="shared" si="1"/>
        <v>85.933333333333337</v>
      </c>
      <c r="K9" s="35">
        <f>RANK(J9,$J$5:$J$9,0)</f>
        <v>2</v>
      </c>
    </row>
    <row r="12" spans="1:11" ht="15.75" thickBot="1" x14ac:dyDescent="0.25"/>
    <row r="13" spans="1:11" ht="123.75" thickBot="1" x14ac:dyDescent="0.25">
      <c r="B13" s="22" t="str">
        <f>B4</f>
        <v>Evaluator 1</v>
      </c>
      <c r="C13" s="22" t="str">
        <f t="shared" ref="C13:G13" si="2">C4</f>
        <v>Evaluator 2</v>
      </c>
      <c r="D13" s="22" t="str">
        <f t="shared" si="2"/>
        <v>Evaluator 3</v>
      </c>
      <c r="E13" s="22" t="str">
        <f t="shared" si="2"/>
        <v>Evaluator 4</v>
      </c>
      <c r="F13" s="22" t="str">
        <f t="shared" si="2"/>
        <v>Evaluator 5</v>
      </c>
      <c r="G13" s="22" t="str">
        <f t="shared" si="2"/>
        <v>Evaluator 6</v>
      </c>
      <c r="H13" s="22" t="s">
        <v>28</v>
      </c>
      <c r="I13" s="23" t="s">
        <v>27</v>
      </c>
    </row>
    <row r="14" spans="1:11" s="21" customFormat="1" x14ac:dyDescent="0.2">
      <c r="A14" s="20" t="str">
        <f>A5</f>
        <v>Austin Commercial</v>
      </c>
      <c r="B14" s="41">
        <f>RANK(B5,$B$5:$B$9,0)</f>
        <v>3</v>
      </c>
      <c r="C14" s="41">
        <f>RANK(C5,$C$5:$C$9,0)</f>
        <v>2</v>
      </c>
      <c r="D14" s="41">
        <f>RANK(D5,$D$5:$D$9,0)</f>
        <v>4</v>
      </c>
      <c r="E14" s="41">
        <f>RANK(E5,$E$5:$E$9,0)</f>
        <v>1</v>
      </c>
      <c r="F14" s="41">
        <f>RANK(F5,$F$5:$F$9,0)</f>
        <v>5</v>
      </c>
      <c r="G14" s="41">
        <f>RANK(G5,$G$5:$G$9,0)</f>
        <v>2</v>
      </c>
      <c r="H14" s="41">
        <f t="shared" ref="H14:H18" si="3">AVERAGE(B14:G14)</f>
        <v>2.8333333333333335</v>
      </c>
      <c r="I14" s="41">
        <f>RANK(H14,$H$14:$H$18,1)</f>
        <v>3</v>
      </c>
    </row>
    <row r="15" spans="1:11" x14ac:dyDescent="0.2">
      <c r="A15" s="19" t="str">
        <f>A6</f>
        <v>BE&amp;K Building Group</v>
      </c>
      <c r="B15" s="31">
        <f>RANK(B6,$B$5:$B$9,0)</f>
        <v>4</v>
      </c>
      <c r="C15" s="31">
        <f>RANK(C6,$C$5:$C$9,0)</f>
        <v>5</v>
      </c>
      <c r="D15" s="31">
        <f>RANK(D6,$D$5:$D$9,0)</f>
        <v>5</v>
      </c>
      <c r="E15" s="31">
        <f>RANK(E6,$E$5:$E$9,0)</f>
        <v>4</v>
      </c>
      <c r="F15" s="31">
        <f>RANK(F6,$F$5:$F$9,0)</f>
        <v>4</v>
      </c>
      <c r="G15" s="31">
        <f>RANK(G6,$G$5:$G$9,0)</f>
        <v>5</v>
      </c>
      <c r="H15" s="31">
        <f t="shared" si="3"/>
        <v>4.5</v>
      </c>
      <c r="I15" s="31">
        <f>RANK(H15,$H$14:$H$18,1)</f>
        <v>5</v>
      </c>
    </row>
    <row r="16" spans="1:11" s="39" customFormat="1" x14ac:dyDescent="0.2">
      <c r="A16" s="36" t="str">
        <f>A7</f>
        <v>Flintco LLC</v>
      </c>
      <c r="B16" s="40">
        <f>RANK(B7,$B$5:$B$9,0)</f>
        <v>5</v>
      </c>
      <c r="C16" s="40">
        <f>RANK(C7,$C$5:$C$9,0)</f>
        <v>4</v>
      </c>
      <c r="D16" s="40">
        <f>RANK(D7,$D$5:$D$9,0)</f>
        <v>2</v>
      </c>
      <c r="E16" s="40">
        <f>RANK(E7,$E$5:$E$9,0)</f>
        <v>5</v>
      </c>
      <c r="F16" s="40">
        <f>RANK(F7,$F$5:$F$9,0)</f>
        <v>3</v>
      </c>
      <c r="G16" s="40">
        <f>RANK(G7,$G$5:$G$9,0)</f>
        <v>4</v>
      </c>
      <c r="H16" s="40">
        <f t="shared" si="3"/>
        <v>3.8333333333333335</v>
      </c>
      <c r="I16" s="40">
        <f>RANK(H16,$H$14:$H$18,1)</f>
        <v>4</v>
      </c>
    </row>
    <row r="17" spans="1:9" s="21" customFormat="1" x14ac:dyDescent="0.2">
      <c r="A17" s="20" t="str">
        <f>A8</f>
        <v>J.T. Vaughn Construction</v>
      </c>
      <c r="B17" s="32">
        <f>RANK(B8,$B$5:$B$9,0)</f>
        <v>2</v>
      </c>
      <c r="C17" s="32">
        <f>RANK(C8,$C$5:$C$9,0)</f>
        <v>1</v>
      </c>
      <c r="D17" s="32">
        <f>RANK(D8,$D$5:$D$9,0)</f>
        <v>1</v>
      </c>
      <c r="E17" s="32">
        <f>RANK(E8,$E$5:$E$9,0)</f>
        <v>2</v>
      </c>
      <c r="F17" s="32">
        <f>RANK(F8,$F$5:$F$9,0)</f>
        <v>1</v>
      </c>
      <c r="G17" s="32">
        <f>RANK(G8,$G$5:$G$9,0)</f>
        <v>1</v>
      </c>
      <c r="H17" s="32">
        <f t="shared" si="3"/>
        <v>1.3333333333333333</v>
      </c>
      <c r="I17" s="32">
        <f>RANK(H17,$H$14:$H$18,1)</f>
        <v>1</v>
      </c>
    </row>
    <row r="18" spans="1:9" s="21" customFormat="1" x14ac:dyDescent="0.2">
      <c r="A18" s="20" t="str">
        <f>A9</f>
        <v>Tellepsen</v>
      </c>
      <c r="B18" s="32">
        <f>RANK(B9,$B$5:$B$9,0)</f>
        <v>1</v>
      </c>
      <c r="C18" s="32">
        <f>RANK(C9,$C$5:$C$9,0)</f>
        <v>3</v>
      </c>
      <c r="D18" s="32">
        <f>RANK(D9,$D$5:$D$9,0)</f>
        <v>3</v>
      </c>
      <c r="E18" s="32">
        <f>RANK(E9,$E$5:$E$9,0)</f>
        <v>3</v>
      </c>
      <c r="F18" s="32">
        <f>RANK(F9,$F$5:$F$9,0)</f>
        <v>2</v>
      </c>
      <c r="G18" s="32">
        <f>RANK(G9,$G$5:$G$9,0)</f>
        <v>2</v>
      </c>
      <c r="H18" s="32">
        <f t="shared" si="3"/>
        <v>2.3333333333333335</v>
      </c>
      <c r="I18" s="32">
        <f>RANK(H18,$H$14:$H$18,1)</f>
        <v>2</v>
      </c>
    </row>
    <row r="20" spans="1:9" x14ac:dyDescent="0.2">
      <c r="A20" s="9"/>
    </row>
  </sheetData>
  <mergeCells count="2">
    <mergeCell ref="A1:K1"/>
    <mergeCell ref="A2:H2"/>
  </mergeCells>
  <conditionalFormatting sqref="K5:K9">
    <cfRule type="cellIs" dxfId="1" priority="4" operator="equal">
      <formula>1</formula>
    </cfRule>
  </conditionalFormatting>
  <conditionalFormatting sqref="I14:I18">
    <cfRule type="cellIs" dxfId="0" priority="1" operator="equal">
      <formula>1</formula>
    </cfRule>
  </conditionalFormatting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9:R33"/>
  <sheetViews>
    <sheetView workbookViewId="0">
      <selection activeCell="Q33" sqref="Q33"/>
    </sheetView>
  </sheetViews>
  <sheetFormatPr defaultRowHeight="15" x14ac:dyDescent="0.25"/>
  <cols>
    <col min="1" max="16384" width="9.140625" style="13"/>
  </cols>
  <sheetData>
    <row r="9" spans="10:15" x14ac:dyDescent="0.25">
      <c r="N9" s="13" t="s">
        <v>4</v>
      </c>
    </row>
    <row r="12" spans="10:15" x14ac:dyDescent="0.25">
      <c r="J12" s="13" t="s">
        <v>5</v>
      </c>
      <c r="O12" s="13" t="s">
        <v>6</v>
      </c>
    </row>
    <row r="18" spans="10:18" x14ac:dyDescent="0.25">
      <c r="K18" s="13" t="s">
        <v>7</v>
      </c>
    </row>
    <row r="24" spans="10:18" x14ac:dyDescent="0.25">
      <c r="L24" s="13" t="s">
        <v>8</v>
      </c>
      <c r="M24" s="13" t="s">
        <v>9</v>
      </c>
      <c r="N24" s="13" t="s">
        <v>10</v>
      </c>
    </row>
    <row r="25" spans="10:18" x14ac:dyDescent="0.25">
      <c r="L25" s="13" t="s">
        <v>11</v>
      </c>
      <c r="M25" s="13" t="s">
        <v>12</v>
      </c>
      <c r="N25" s="13" t="s">
        <v>13</v>
      </c>
    </row>
    <row r="26" spans="10:18" x14ac:dyDescent="0.25">
      <c r="J26" s="13" t="s">
        <v>14</v>
      </c>
      <c r="K26" s="13" t="s">
        <v>15</v>
      </c>
      <c r="L26" s="13">
        <v>85</v>
      </c>
      <c r="M26" s="13">
        <v>70</v>
      </c>
      <c r="N26" s="13">
        <v>80</v>
      </c>
      <c r="P26" s="13">
        <f>RANK(L26,$L$26:$N$26,0)</f>
        <v>1</v>
      </c>
      <c r="Q26" s="13">
        <f t="shared" ref="Q26:R26" si="0">RANK(M26,$L$26:$N$26,0)</f>
        <v>3</v>
      </c>
      <c r="R26" s="13">
        <f t="shared" si="0"/>
        <v>2</v>
      </c>
    </row>
    <row r="27" spans="10:18" x14ac:dyDescent="0.25">
      <c r="J27" s="13" t="s">
        <v>16</v>
      </c>
      <c r="K27" s="13" t="s">
        <v>17</v>
      </c>
      <c r="L27" s="13">
        <v>75</v>
      </c>
      <c r="M27" s="13">
        <v>65</v>
      </c>
      <c r="N27" s="13">
        <v>70</v>
      </c>
      <c r="P27" s="13">
        <f>RANK(L27,$L$27:$N$27,0)</f>
        <v>1</v>
      </c>
      <c r="Q27" s="13">
        <f t="shared" ref="Q27:R27" si="1">RANK(M27,$L$27:$N$27,0)</f>
        <v>3</v>
      </c>
      <c r="R27" s="13">
        <f t="shared" si="1"/>
        <v>2</v>
      </c>
    </row>
    <row r="28" spans="10:18" x14ac:dyDescent="0.25">
      <c r="J28" s="13" t="s">
        <v>18</v>
      </c>
      <c r="K28" s="13" t="s">
        <v>19</v>
      </c>
      <c r="L28" s="13">
        <v>25</v>
      </c>
      <c r="M28" s="13">
        <v>80</v>
      </c>
      <c r="N28" s="13">
        <v>20</v>
      </c>
      <c r="P28" s="13">
        <f>RANK(L28,$L$28:$N$28,0)</f>
        <v>2</v>
      </c>
      <c r="Q28" s="13">
        <f t="shared" ref="Q28:R28" si="2">RANK(M28,$L$28:$N$28,0)</f>
        <v>1</v>
      </c>
      <c r="R28" s="13">
        <f t="shared" si="2"/>
        <v>3</v>
      </c>
    </row>
    <row r="30" spans="10:18" x14ac:dyDescent="0.25">
      <c r="P30" s="13">
        <f>SUM(P26:P29)</f>
        <v>4</v>
      </c>
      <c r="Q30" s="13">
        <f t="shared" ref="Q30:R30" si="3">SUM(Q26:Q29)</f>
        <v>7</v>
      </c>
      <c r="R30" s="13">
        <f t="shared" si="3"/>
        <v>7</v>
      </c>
    </row>
    <row r="33" spans="16:17" x14ac:dyDescent="0.25">
      <c r="P33" s="13" t="s">
        <v>20</v>
      </c>
      <c r="Q33" s="13">
        <f>MIN(P30:R30)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HUB</vt:lpstr>
      <vt:lpstr>Summary</vt:lpstr>
      <vt:lpstr>SAMPLE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Bonilla, Hector M</cp:lastModifiedBy>
  <cp:lastPrinted>2013-06-21T21:40:12Z</cp:lastPrinted>
  <dcterms:created xsi:type="dcterms:W3CDTF">2013-06-21T21:38:22Z</dcterms:created>
  <dcterms:modified xsi:type="dcterms:W3CDTF">2019-09-16T14:09:31Z</dcterms:modified>
</cp:coreProperties>
</file>