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8\Open Record Evaluations\4.9.19\"/>
    </mc:Choice>
  </mc:AlternateContent>
  <bookViews>
    <workbookView xWindow="1080" yWindow="435" windowWidth="24540" windowHeight="12270" tabRatio="814" activeTab="7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30" r:id="rId7"/>
    <sheet name="Summary" sheetId="28" r:id="rId8"/>
    <sheet name="Criteria" sheetId="29" r:id="rId9"/>
  </sheets>
  <externalReferences>
    <externalReference r:id="rId10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G6" i="28" l="1"/>
  <c r="G7" i="28"/>
  <c r="G9" i="28"/>
  <c r="H15" i="30"/>
  <c r="G13" i="28" s="1"/>
  <c r="A15" i="30"/>
  <c r="H14" i="30"/>
  <c r="G12" i="28" s="1"/>
  <c r="A14" i="30"/>
  <c r="H13" i="30"/>
  <c r="G11" i="28" s="1"/>
  <c r="A13" i="30"/>
  <c r="H12" i="30"/>
  <c r="G10" i="28" s="1"/>
  <c r="A12" i="30"/>
  <c r="H11" i="30"/>
  <c r="A11" i="30"/>
  <c r="H10" i="30"/>
  <c r="G8" i="28" s="1"/>
  <c r="A10" i="30"/>
  <c r="H9" i="30"/>
  <c r="A9" i="30"/>
  <c r="H8" i="30"/>
  <c r="A8" i="30"/>
  <c r="H7" i="30"/>
  <c r="G5" i="28" s="1"/>
  <c r="A7" i="30"/>
  <c r="A2" i="19" l="1"/>
  <c r="A4" i="30" s="1"/>
  <c r="A5" i="20"/>
  <c r="A6" i="20"/>
  <c r="A7" i="20"/>
  <c r="A8" i="20"/>
  <c r="A9" i="20"/>
  <c r="A10" i="20"/>
  <c r="A11" i="20"/>
  <c r="A12" i="20"/>
  <c r="A13" i="20"/>
  <c r="H18" i="29" l="1"/>
  <c r="H17" i="29"/>
  <c r="H16" i="29"/>
  <c r="H15" i="29"/>
  <c r="H14" i="29"/>
  <c r="H13" i="29"/>
  <c r="H19" i="29" l="1"/>
  <c r="A9" i="28" l="1"/>
  <c r="A6" i="28" l="1"/>
  <c r="A7" i="28"/>
  <c r="A8" i="28"/>
  <c r="A10" i="28"/>
  <c r="A11" i="28"/>
  <c r="A12" i="28"/>
  <c r="A13" i="28"/>
  <c r="A5" i="28"/>
  <c r="A6" i="21" l="1"/>
  <c r="A7" i="21"/>
  <c r="A8" i="21"/>
  <c r="A9" i="21"/>
  <c r="A10" i="21"/>
  <c r="A11" i="21"/>
  <c r="A12" i="21"/>
  <c r="A13" i="21"/>
  <c r="A6" i="22"/>
  <c r="A7" i="22"/>
  <c r="A8" i="22"/>
  <c r="A9" i="22"/>
  <c r="A10" i="22"/>
  <c r="A11" i="22"/>
  <c r="A12" i="22"/>
  <c r="A13" i="22"/>
  <c r="A6" i="23"/>
  <c r="A7" i="23"/>
  <c r="A8" i="23"/>
  <c r="A9" i="23"/>
  <c r="A10" i="23"/>
  <c r="A11" i="23"/>
  <c r="A12" i="23"/>
  <c r="A13" i="23"/>
  <c r="A8" i="24"/>
  <c r="A9" i="24"/>
  <c r="A10" i="24"/>
  <c r="A11" i="24"/>
  <c r="A12" i="24"/>
  <c r="A13" i="24"/>
  <c r="A14" i="24"/>
  <c r="A15" i="24"/>
  <c r="A7" i="24"/>
  <c r="A5" i="23"/>
  <c r="A5" i="22"/>
  <c r="A5" i="21"/>
  <c r="A4" i="24"/>
  <c r="A2" i="23"/>
  <c r="A2" i="22"/>
  <c r="A2" i="21"/>
  <c r="A2" i="20"/>
  <c r="H15" i="24" l="1"/>
  <c r="F13" i="28" s="1"/>
  <c r="H14" i="24"/>
  <c r="F12" i="28" s="1"/>
  <c r="H13" i="24"/>
  <c r="F11" i="28" s="1"/>
  <c r="H12" i="24"/>
  <c r="F10" i="28" s="1"/>
  <c r="H11" i="24"/>
  <c r="F9" i="28" s="1"/>
  <c r="H10" i="24"/>
  <c r="F8" i="28" s="1"/>
  <c r="H9" i="24"/>
  <c r="F7" i="28" s="1"/>
  <c r="H8" i="24"/>
  <c r="F6" i="28" s="1"/>
  <c r="H7" i="24"/>
  <c r="F5" i="28" s="1"/>
  <c r="H13" i="23"/>
  <c r="E13" i="28" s="1"/>
  <c r="H12" i="23"/>
  <c r="E12" i="28" s="1"/>
  <c r="H11" i="23"/>
  <c r="E11" i="28" s="1"/>
  <c r="H10" i="23"/>
  <c r="E10" i="28" s="1"/>
  <c r="H9" i="23"/>
  <c r="E9" i="28" s="1"/>
  <c r="H8" i="23"/>
  <c r="E8" i="28" s="1"/>
  <c r="H7" i="23"/>
  <c r="E7" i="28" s="1"/>
  <c r="H6" i="23"/>
  <c r="E6" i="28" s="1"/>
  <c r="H5" i="23"/>
  <c r="E5" i="28" s="1"/>
  <c r="H13" i="22"/>
  <c r="D13" i="28" s="1"/>
  <c r="H12" i="22"/>
  <c r="D12" i="28" s="1"/>
  <c r="H11" i="22"/>
  <c r="D11" i="28" s="1"/>
  <c r="H10" i="22"/>
  <c r="D10" i="28" s="1"/>
  <c r="H9" i="22"/>
  <c r="D9" i="28" s="1"/>
  <c r="H8" i="22"/>
  <c r="D8" i="28" s="1"/>
  <c r="H7" i="22"/>
  <c r="D7" i="28" s="1"/>
  <c r="H6" i="22"/>
  <c r="D6" i="28" s="1"/>
  <c r="H5" i="22"/>
  <c r="D5" i="28" s="1"/>
  <c r="H13" i="21"/>
  <c r="C13" i="28" s="1"/>
  <c r="H12" i="21"/>
  <c r="C12" i="28" s="1"/>
  <c r="H11" i="21"/>
  <c r="C11" i="28" s="1"/>
  <c r="H10" i="21"/>
  <c r="C10" i="28" s="1"/>
  <c r="H9" i="21"/>
  <c r="C9" i="28" s="1"/>
  <c r="H8" i="21"/>
  <c r="C8" i="28" s="1"/>
  <c r="H7" i="21"/>
  <c r="C7" i="28" s="1"/>
  <c r="H6" i="21"/>
  <c r="C6" i="28" s="1"/>
  <c r="H5" i="21"/>
  <c r="C5" i="28" s="1"/>
  <c r="H6" i="20"/>
  <c r="B6" i="28" s="1"/>
  <c r="H6" i="28" s="1"/>
  <c r="H7" i="20"/>
  <c r="B7" i="28" s="1"/>
  <c r="H7" i="28" s="1"/>
  <c r="H8" i="20"/>
  <c r="B8" i="28" s="1"/>
  <c r="H8" i="28" s="1"/>
  <c r="H9" i="20"/>
  <c r="B9" i="28" s="1"/>
  <c r="H9" i="28" s="1"/>
  <c r="H10" i="20"/>
  <c r="B10" i="28" s="1"/>
  <c r="H11" i="20"/>
  <c r="B11" i="28" s="1"/>
  <c r="H12" i="20"/>
  <c r="B12" i="28" s="1"/>
  <c r="H13" i="20"/>
  <c r="B13" i="28" s="1"/>
  <c r="H13" i="28" s="1"/>
  <c r="H5" i="20"/>
  <c r="B5" i="28" s="1"/>
  <c r="A2" i="28"/>
  <c r="H12" i="28" l="1"/>
  <c r="I6" i="28" s="1"/>
  <c r="H11" i="28"/>
  <c r="H5" i="28"/>
  <c r="H10" i="28"/>
  <c r="I8" i="28"/>
  <c r="I13" i="28" l="1"/>
  <c r="I5" i="28"/>
  <c r="I11" i="28"/>
  <c r="I9" i="28"/>
  <c r="I10" i="28"/>
  <c r="I12" i="28"/>
  <c r="I7" i="28"/>
</calcChain>
</file>

<file path=xl/sharedStrings.xml><?xml version="1.0" encoding="utf-8"?>
<sst xmlns="http://schemas.openxmlformats.org/spreadsheetml/2006/main" count="99" uniqueCount="50">
  <si>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</si>
  <si>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</si>
  <si>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</si>
  <si>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</si>
  <si>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</si>
  <si>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</si>
  <si>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</si>
  <si>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</si>
  <si>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t>Criterion #4</t>
  </si>
  <si>
    <t>Criterion #5</t>
  </si>
  <si>
    <t>Criterion #6</t>
  </si>
  <si>
    <t>Total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</si>
  <si>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</si>
  <si>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</si>
  <si>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</si>
  <si>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</si>
  <si>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</si>
  <si>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</si>
  <si>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</si>
  <si>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</si>
  <si>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</si>
  <si>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</si>
  <si>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</si>
  <si>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</si>
  <si>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*Total =</t>
  </si>
  <si>
    <t>*Note:  Total should be equal to 100 if received 5-point per criterion.</t>
  </si>
  <si>
    <t>Special Instructions for Evaluators:</t>
  </si>
  <si>
    <t>Atkins North America, Inc</t>
  </si>
  <si>
    <t>Collaborate Arch, LLC</t>
  </si>
  <si>
    <t>Courtney Harper Partners</t>
  </si>
  <si>
    <t>Montgomery Roth Architecture &amp; Interior Design</t>
  </si>
  <si>
    <t>PBK Architects, Inc.</t>
  </si>
  <si>
    <t>RdlR Architects, Inc.</t>
  </si>
  <si>
    <t>Shepley Bulfinch</t>
  </si>
  <si>
    <t>STOA Architects</t>
  </si>
  <si>
    <t>Turner Duran Architets</t>
  </si>
  <si>
    <t>1. Relevant Project Team and Individual Team Member Experience and Capabilities</t>
  </si>
  <si>
    <t>2. Quality of Design</t>
  </si>
  <si>
    <t>3. Methodology and Best Practices</t>
  </si>
  <si>
    <t>4. Financial Stability</t>
  </si>
  <si>
    <t>5. Quality and Responsiveness of Qualifications</t>
  </si>
  <si>
    <t>6. Respondent’s Past UHS Project Experience</t>
  </si>
  <si>
    <t>Prepared by: Tim Henry 4/5/18</t>
  </si>
  <si>
    <t>Checked by:  Jack Tenner  4/5/18</t>
  </si>
  <si>
    <t>Evaluator 1</t>
  </si>
  <si>
    <t>Evaluator 2</t>
  </si>
  <si>
    <t>Evaluator 3</t>
  </si>
  <si>
    <t>Evaluator 4</t>
  </si>
  <si>
    <t>Evaluator 5</t>
  </si>
  <si>
    <t>Evaluator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</si>
</sst>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0" applyNumberFormat="0" applyBorder="0" applyAlignment="0" applyProtection="0"/>
    <xf numFmtId="0" fontId="9" fillId="24" borderId="7" applyNumberFormat="0" applyAlignment="0" applyProtection="0"/>
    <xf numFmtId="0" fontId="10" fillId="25" borderId="8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7" applyNumberFormat="0" applyAlignment="0" applyProtection="0"/>
    <xf numFmtId="0" fontId="17" fillId="0" borderId="12" applyNumberFormat="0" applyFill="0" applyAlignment="0" applyProtection="0"/>
    <xf numFmtId="0" fontId="18" fillId="26" borderId="0" applyNumberFormat="0" applyBorder="0" applyAlignment="0" applyProtection="0"/>
    <xf numFmtId="0" fontId="5" fillId="27" borderId="13" applyNumberFormat="0" applyFont="0" applyAlignment="0" applyProtection="0"/>
    <xf numFmtId="0" fontId="19" fillId="24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5" fillId="27" borderId="13" applyNumberFormat="0" applyFont="0" applyAlignment="0" applyProtection="0"/>
    <xf numFmtId="44" fontId="5" fillId="0" borderId="0" applyFont="0" applyFill="0" applyBorder="0" applyAlignment="0" applyProtection="0"/>
    <xf numFmtId="0" fontId="4" fillId="27" borderId="13" applyNumberFormat="0" applyFont="0" applyAlignment="0" applyProtection="0"/>
    <xf numFmtId="0" fontId="5" fillId="0" borderId="0"/>
    <xf numFmtId="0" fontId="4" fillId="27" borderId="13" applyNumberFormat="0" applyFont="0" applyAlignment="0" applyProtection="0"/>
    <xf numFmtId="0" fontId="4" fillId="27" borderId="13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2" fontId="2" fillId="0" borderId="6" xfId="0" applyNumberFormat="1" applyFont="1" applyBorder="1"/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0" xfId="0" applyFont="1" applyBorder="1"/>
    <xf numFmtId="0" fontId="23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5" fillId="0" borderId="0" xfId="0" applyFont="1" applyFill="1"/>
    <xf numFmtId="0" fontId="24" fillId="0" borderId="0" xfId="0" applyFont="1"/>
    <xf numFmtId="0" fontId="27" fillId="0" borderId="0" xfId="0" applyFont="1"/>
    <xf numFmtId="0" fontId="28" fillId="0" borderId="18" xfId="0" applyFont="1" applyBorder="1" applyAlignment="1">
      <alignment horizontal="center" vertical="center" textRotation="90"/>
    </xf>
    <xf numFmtId="2" fontId="29" fillId="0" borderId="5" xfId="0" applyNumberFormat="1" applyFont="1" applyBorder="1"/>
    <xf numFmtId="0" fontId="26" fillId="0" borderId="0" xfId="0" applyFont="1" applyAlignment="1">
      <alignment horizontal="center"/>
    </xf>
    <xf numFmtId="0" fontId="26" fillId="28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4" xfId="0" applyFont="1" applyFill="1" applyBorder="1" applyAlignment="1">
      <alignment horizontal="center"/>
    </xf>
    <xf numFmtId="2" fontId="2" fillId="0" borderId="21" xfId="0" applyNumberFormat="1" applyFont="1" applyFill="1" applyBorder="1"/>
    <xf numFmtId="2" fontId="2" fillId="0" borderId="23" xfId="0" applyNumberFormat="1" applyFont="1" applyFill="1" applyBorder="1"/>
    <xf numFmtId="0" fontId="2" fillId="0" borderId="25" xfId="0" applyFont="1" applyBorder="1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7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7" fillId="0" borderId="0" xfId="0" applyFont="1"/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" fillId="0" borderId="5" xfId="0" applyFont="1" applyFill="1" applyBorder="1"/>
    <xf numFmtId="0" fontId="2" fillId="0" borderId="25" xfId="0" applyFont="1" applyFill="1" applyBorder="1"/>
    <xf numFmtId="2" fontId="2" fillId="0" borderId="6" xfId="0" applyNumberFormat="1" applyFont="1" applyFill="1" applyBorder="1"/>
    <xf numFmtId="2" fontId="2" fillId="0" borderId="22" xfId="0" applyNumberFormat="1" applyFont="1" applyFill="1" applyBorder="1"/>
    <xf numFmtId="0" fontId="2" fillId="0" borderId="3" xfId="0" applyFont="1" applyFill="1" applyBorder="1"/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3" xfId="0" applyNumberFormat="1" applyFont="1" applyFill="1" applyBorder="1"/>
    <xf numFmtId="0" fontId="2" fillId="30" borderId="3" xfId="0" applyFont="1" applyFill="1" applyBorder="1"/>
    <xf numFmtId="0" fontId="3" fillId="30" borderId="24" xfId="0" applyFont="1" applyFill="1" applyBorder="1" applyAlignment="1">
      <alignment horizontal="center"/>
    </xf>
    <xf numFmtId="0" fontId="0" fillId="30" borderId="0" xfId="0" applyFill="1"/>
    <xf numFmtId="0" fontId="3" fillId="0" borderId="0" xfId="0" applyFont="1" applyAlignment="1">
      <alignment horizontal="center" vertical="center" wrapText="1"/>
    </xf>
    <xf numFmtId="0" fontId="3" fillId="4" borderId="36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3" fillId="31" borderId="40" xfId="0" applyFont="1" applyFill="1" applyBorder="1" applyAlignment="1">
      <alignment horizontal="right"/>
    </xf>
    <xf numFmtId="0" fontId="3" fillId="31" borderId="41" xfId="0" applyFont="1" applyFill="1" applyBorder="1" applyAlignment="1">
      <alignment horizontal="center"/>
    </xf>
    <xf numFmtId="2" fontId="2" fillId="0" borderId="42" xfId="0" applyNumberFormat="1" applyFont="1" applyFill="1" applyBorder="1"/>
    <xf numFmtId="2" fontId="2" fillId="30" borderId="42" xfId="0" applyNumberFormat="1" applyFont="1" applyFill="1" applyBorder="1"/>
    <xf numFmtId="0" fontId="0" fillId="0" borderId="0" xfId="0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29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  <xf numFmtId="0" fontId="30" fillId="0" borderId="38" xfId="0" applyFont="1" applyBorder="1" applyAlignment="1">
      <alignment vertical="center" wrapText="1"/>
    </xf>
    <xf numFmtId="0" fontId="30" fillId="0" borderId="2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3" fillId="4" borderId="35" xfId="0" applyFont="1" applyFill="1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Q730-18033%20AE%20UH%20Graduate%20College%20of%20Social%20Work%201st%20FL%20Renov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7"/>
      <sheetName val="8"/>
      <sheetName val="9"/>
      <sheetName val="Summary"/>
      <sheetName val="Sheet3"/>
    </sheetNames>
    <sheetDataSet>
      <sheetData sheetId="0">
        <row r="6">
          <cell r="A6" t="str">
            <v>RFQ730-18033 A&amp;E UH Graduate College of Social Work 1st FL Renovation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A18" sqref="A18"/>
    </sheetView>
  </sheetViews>
  <sheetFormatPr defaultRowHeight="12.75" x14ac:dyDescent="0.2"/>
  <cols>
    <col min="1" max="1" width="97" customWidth="1"/>
    <col min="2" max="2" width="15" customWidth="1"/>
  </cols>
  <sheetData>
    <row r="2" spans="1:5" ht="15.75" x14ac:dyDescent="0.2">
      <c r="A2" s="61" t="str">
        <f>[1]Cover!$A$6</f>
        <v>RFQ730-18033 A&amp;E UH Graduate College of Social Work 1st FL Renovation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53" t="s">
        <v>27</v>
      </c>
      <c r="B5" s="23">
        <v>1</v>
      </c>
      <c r="C5" s="17"/>
      <c r="D5" s="5"/>
      <c r="E5" s="5"/>
    </row>
    <row r="6" spans="1:5" ht="15" x14ac:dyDescent="0.2">
      <c r="A6" s="53" t="s">
        <v>28</v>
      </c>
      <c r="B6" s="22">
        <v>2</v>
      </c>
    </row>
    <row r="7" spans="1:5" ht="15" x14ac:dyDescent="0.2">
      <c r="A7" s="53" t="s">
        <v>29</v>
      </c>
      <c r="B7" s="23">
        <v>3</v>
      </c>
    </row>
    <row r="8" spans="1:5" ht="15" x14ac:dyDescent="0.2">
      <c r="A8" s="53" t="s">
        <v>30</v>
      </c>
      <c r="B8" s="22">
        <v>4</v>
      </c>
    </row>
    <row r="9" spans="1:5" ht="15" x14ac:dyDescent="0.2">
      <c r="A9" s="53" t="s">
        <v>31</v>
      </c>
      <c r="B9" s="23">
        <v>5</v>
      </c>
    </row>
    <row r="10" spans="1:5" ht="15" x14ac:dyDescent="0.2">
      <c r="A10" s="53" t="s">
        <v>32</v>
      </c>
      <c r="B10" s="22">
        <v>6</v>
      </c>
    </row>
    <row r="11" spans="1:5" ht="15" x14ac:dyDescent="0.2">
      <c r="A11" s="53" t="s">
        <v>33</v>
      </c>
      <c r="B11" s="23">
        <v>7</v>
      </c>
    </row>
    <row r="12" spans="1:5" ht="15" x14ac:dyDescent="0.2">
      <c r="A12" s="53" t="s">
        <v>34</v>
      </c>
      <c r="B12" s="22">
        <v>8</v>
      </c>
    </row>
    <row r="13" spans="1:5" ht="15" x14ac:dyDescent="0.2">
      <c r="A13" s="53" t="s">
        <v>35</v>
      </c>
      <c r="B13" s="23">
        <v>9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9" sqref="G9"/>
    </sheetView>
  </sheetViews>
  <sheetFormatPr defaultRowHeight="12.75" x14ac:dyDescent="0.2"/>
  <cols>
    <col min="1" max="1" width="53.7109375" customWidth="1"/>
    <col min="2" max="2" width="8" style="19" customWidth="1"/>
    <col min="3" max="3" width="9.140625" customWidth="1"/>
    <col min="4" max="4" width="8.7109375" customWidth="1"/>
    <col min="5" max="5" width="8.28515625" style="10" customWidth="1"/>
    <col min="6" max="7" width="7.28515625" style="30" customWidth="1"/>
    <col min="8" max="8" width="12.42578125" customWidth="1"/>
  </cols>
  <sheetData>
    <row r="1" spans="1:9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0"/>
    </row>
    <row r="2" spans="1:9" ht="12.75" customHeight="1" x14ac:dyDescent="0.2">
      <c r="A2" s="38" t="str">
        <f>Responses!A2</f>
        <v>RFQ730-18033 A&amp;E UH Graduate College of Social Work 1st FL Renovation</v>
      </c>
      <c r="B2" s="38"/>
      <c r="C2" s="38"/>
      <c r="D2" s="38"/>
      <c r="E2" s="38"/>
      <c r="F2" s="38"/>
      <c r="G2" s="38"/>
      <c r="H2" s="38"/>
      <c r="I2" s="30"/>
    </row>
    <row r="3" spans="1:9" ht="15.75" thickBot="1" x14ac:dyDescent="0.25">
      <c r="A3" s="30"/>
      <c r="B3" s="36"/>
      <c r="C3" s="30"/>
      <c r="D3" s="30"/>
      <c r="E3" s="30"/>
      <c r="H3" s="12"/>
      <c r="I3" s="30"/>
    </row>
    <row r="4" spans="1:9" ht="87" customHeight="1" thickTop="1" thickBot="1" x14ac:dyDescent="0.25">
      <c r="A4" s="31" t="s">
        <v>4</v>
      </c>
      <c r="B4" s="20" t="s">
        <v>5</v>
      </c>
      <c r="C4" s="32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15" t="s">
        <v>11</v>
      </c>
      <c r="I4" s="33"/>
    </row>
    <row r="5" spans="1:9" ht="16.5" thickTop="1" x14ac:dyDescent="0.2">
      <c r="A5" s="35" t="str">
        <f>Responses!A5</f>
        <v>Atkins North America, Inc</v>
      </c>
      <c r="B5" s="47">
        <v>24</v>
      </c>
      <c r="C5" s="47">
        <v>17.5</v>
      </c>
      <c r="D5" s="47">
        <v>22.5</v>
      </c>
      <c r="E5" s="47">
        <v>3.5</v>
      </c>
      <c r="F5" s="47">
        <v>3.5</v>
      </c>
      <c r="G5" s="48">
        <v>8</v>
      </c>
      <c r="H5" s="6">
        <f>SUM(B5:G5)</f>
        <v>79</v>
      </c>
      <c r="I5" s="25">
        <v>1</v>
      </c>
    </row>
    <row r="6" spans="1:9" ht="15.75" x14ac:dyDescent="0.25">
      <c r="A6" s="43" t="str">
        <f>Responses!A6</f>
        <v>Collaborate Arch, LLC</v>
      </c>
      <c r="B6" s="47">
        <v>24</v>
      </c>
      <c r="C6" s="47">
        <v>20</v>
      </c>
      <c r="D6" s="47">
        <v>17.5</v>
      </c>
      <c r="E6" s="47">
        <v>3.5</v>
      </c>
      <c r="F6" s="47">
        <v>3.5</v>
      </c>
      <c r="G6" s="48">
        <v>8</v>
      </c>
      <c r="H6" s="6">
        <f t="shared" ref="H6:H13" si="0">SUM(B6:G6)</f>
        <v>76.5</v>
      </c>
      <c r="I6" s="24">
        <v>2</v>
      </c>
    </row>
    <row r="7" spans="1:9" ht="15.75" x14ac:dyDescent="0.25">
      <c r="A7" s="43" t="str">
        <f>Responses!A7</f>
        <v>Courtney Harper Partners</v>
      </c>
      <c r="B7" s="47">
        <v>27</v>
      </c>
      <c r="C7" s="47">
        <v>22.5</v>
      </c>
      <c r="D7" s="47">
        <v>20</v>
      </c>
      <c r="E7" s="47">
        <v>3.5</v>
      </c>
      <c r="F7" s="47">
        <v>4.5</v>
      </c>
      <c r="G7" s="48">
        <v>9</v>
      </c>
      <c r="H7" s="6">
        <f t="shared" si="0"/>
        <v>86.5</v>
      </c>
      <c r="I7" s="26">
        <v>3</v>
      </c>
    </row>
    <row r="8" spans="1:9" ht="15.75" x14ac:dyDescent="0.25">
      <c r="A8" s="43" t="str">
        <f>Responses!A8</f>
        <v>Montgomery Roth Architecture &amp; Interior Design</v>
      </c>
      <c r="B8" s="47">
        <v>18</v>
      </c>
      <c r="C8" s="47">
        <v>17.5</v>
      </c>
      <c r="D8" s="47">
        <v>17.5</v>
      </c>
      <c r="E8" s="47">
        <v>3</v>
      </c>
      <c r="F8" s="47">
        <v>3.5</v>
      </c>
      <c r="G8" s="48">
        <v>8</v>
      </c>
      <c r="H8" s="6">
        <f t="shared" si="0"/>
        <v>67.5</v>
      </c>
      <c r="I8" s="24">
        <v>4</v>
      </c>
    </row>
    <row r="9" spans="1:9" s="34" customFormat="1" ht="15.75" x14ac:dyDescent="0.25">
      <c r="A9" s="43" t="str">
        <f>Responses!A9</f>
        <v>PBK Architects, Inc.</v>
      </c>
      <c r="B9" s="47">
        <v>24</v>
      </c>
      <c r="C9" s="47">
        <v>22.5</v>
      </c>
      <c r="D9" s="47">
        <v>20</v>
      </c>
      <c r="E9" s="47">
        <v>3.5</v>
      </c>
      <c r="F9" s="47">
        <v>3.5</v>
      </c>
      <c r="G9" s="48">
        <v>9</v>
      </c>
      <c r="H9" s="49">
        <f t="shared" si="0"/>
        <v>82.5</v>
      </c>
      <c r="I9" s="26">
        <v>6</v>
      </c>
    </row>
    <row r="10" spans="1:9" s="34" customFormat="1" ht="15.75" x14ac:dyDescent="0.25">
      <c r="A10" s="43" t="str">
        <f>Responses!A10</f>
        <v>RdlR Architects, Inc.</v>
      </c>
      <c r="B10" s="47">
        <v>27</v>
      </c>
      <c r="C10" s="47">
        <v>22.5</v>
      </c>
      <c r="D10" s="47">
        <v>17.5</v>
      </c>
      <c r="E10" s="47">
        <v>3.5</v>
      </c>
      <c r="F10" s="47">
        <v>3.5</v>
      </c>
      <c r="G10" s="48">
        <v>8</v>
      </c>
      <c r="H10" s="49">
        <f t="shared" si="0"/>
        <v>82</v>
      </c>
      <c r="I10" s="24">
        <v>5</v>
      </c>
    </row>
    <row r="11" spans="1:9" ht="15.75" x14ac:dyDescent="0.25">
      <c r="A11" s="43" t="str">
        <f>Responses!A11</f>
        <v>Shepley Bulfinch</v>
      </c>
      <c r="B11" s="47">
        <v>27</v>
      </c>
      <c r="C11" s="47">
        <v>20</v>
      </c>
      <c r="D11" s="47">
        <v>17.5</v>
      </c>
      <c r="E11" s="47">
        <v>3.5</v>
      </c>
      <c r="F11" s="47">
        <v>3.5</v>
      </c>
      <c r="G11" s="48">
        <v>8</v>
      </c>
      <c r="H11" s="6">
        <f t="shared" si="0"/>
        <v>79.5</v>
      </c>
      <c r="I11" s="26">
        <v>7</v>
      </c>
    </row>
    <row r="12" spans="1:9" ht="15.75" x14ac:dyDescent="0.25">
      <c r="A12" s="43" t="str">
        <f>Responses!A12</f>
        <v>STOA Architects</v>
      </c>
      <c r="B12" s="47">
        <v>24</v>
      </c>
      <c r="C12" s="47">
        <v>17.5</v>
      </c>
      <c r="D12" s="47">
        <v>20</v>
      </c>
      <c r="E12" s="47">
        <v>3.5</v>
      </c>
      <c r="F12" s="47">
        <v>3.5</v>
      </c>
      <c r="G12" s="48">
        <v>9</v>
      </c>
      <c r="H12" s="6">
        <f t="shared" si="0"/>
        <v>77.5</v>
      </c>
      <c r="I12" s="24">
        <v>8</v>
      </c>
    </row>
    <row r="13" spans="1:9" ht="15.75" x14ac:dyDescent="0.25">
      <c r="A13" s="43" t="str">
        <f>Responses!A13</f>
        <v>Turner Duran Architets</v>
      </c>
      <c r="B13" s="47">
        <v>21</v>
      </c>
      <c r="C13" s="47">
        <v>17.5</v>
      </c>
      <c r="D13" s="47">
        <v>20</v>
      </c>
      <c r="E13" s="47">
        <v>3.5</v>
      </c>
      <c r="F13" s="47">
        <v>3.5</v>
      </c>
      <c r="G13" s="48">
        <v>10</v>
      </c>
      <c r="H13" s="6">
        <f t="shared" si="0"/>
        <v>75.5</v>
      </c>
      <c r="I13" s="26">
        <v>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20" sqref="E20"/>
    </sheetView>
  </sheetViews>
  <sheetFormatPr defaultRowHeight="12.75" x14ac:dyDescent="0.2"/>
  <cols>
    <col min="1" max="1" width="62" customWidth="1"/>
    <col min="2" max="2" width="8.28515625" style="18" customWidth="1"/>
    <col min="3" max="3" width="9.42578125" customWidth="1"/>
    <col min="4" max="4" width="8.140625" customWidth="1"/>
    <col min="5" max="5" width="6.7109375" bestFit="1" customWidth="1"/>
    <col min="7" max="7" width="12.5703125" customWidth="1"/>
  </cols>
  <sheetData>
    <row r="1" spans="1:9" ht="15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39"/>
    </row>
    <row r="2" spans="1:9" ht="12.75" customHeight="1" x14ac:dyDescent="0.2">
      <c r="A2" s="46" t="str">
        <f>Responses!A2</f>
        <v>RFQ730-18033 A&amp;E UH Graduate College of Social Work 1st FL Renovation</v>
      </c>
      <c r="B2" s="46"/>
      <c r="C2" s="46"/>
      <c r="D2" s="46"/>
      <c r="E2" s="46"/>
      <c r="F2" s="46"/>
      <c r="G2" s="46"/>
      <c r="H2" s="46"/>
      <c r="I2" s="39"/>
    </row>
    <row r="3" spans="1:9" ht="15.75" thickBot="1" x14ac:dyDescent="0.25">
      <c r="A3" s="39"/>
      <c r="B3" s="44"/>
      <c r="C3" s="39"/>
      <c r="D3" s="39"/>
      <c r="E3" s="39"/>
      <c r="F3" s="39"/>
      <c r="G3" s="39"/>
      <c r="H3" s="12"/>
      <c r="I3" s="39"/>
    </row>
    <row r="4" spans="1:9" ht="104.25" customHeight="1" thickTop="1" thickBot="1" x14ac:dyDescent="0.25">
      <c r="A4" s="40" t="s">
        <v>4</v>
      </c>
      <c r="B4" s="20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41" t="s">
        <v>10</v>
      </c>
      <c r="H4" s="15" t="s">
        <v>11</v>
      </c>
      <c r="I4" s="42"/>
    </row>
    <row r="5" spans="1:9" ht="16.5" thickTop="1" x14ac:dyDescent="0.2">
      <c r="A5" s="43" t="str">
        <f>Responses!A5</f>
        <v>Atkins North America, Inc</v>
      </c>
      <c r="B5" s="21">
        <v>22.8</v>
      </c>
      <c r="C5" s="16">
        <v>17.5</v>
      </c>
      <c r="D5" s="16">
        <v>20</v>
      </c>
      <c r="E5" s="16">
        <v>4</v>
      </c>
      <c r="F5" s="29">
        <v>3.5</v>
      </c>
      <c r="G5" s="29">
        <v>6</v>
      </c>
      <c r="H5" s="6">
        <f>SUM(B5:G5)</f>
        <v>73.8</v>
      </c>
      <c r="I5" s="25">
        <v>1</v>
      </c>
    </row>
    <row r="6" spans="1:9" ht="15.75" x14ac:dyDescent="0.25">
      <c r="A6" s="43" t="str">
        <f>Responses!A6</f>
        <v>Collaborate Arch, LLC</v>
      </c>
      <c r="B6" s="21">
        <v>22.8</v>
      </c>
      <c r="C6" s="16">
        <v>17.5</v>
      </c>
      <c r="D6" s="16">
        <v>15</v>
      </c>
      <c r="E6" s="16">
        <v>3</v>
      </c>
      <c r="F6" s="29">
        <v>3.5</v>
      </c>
      <c r="G6" s="29">
        <v>5</v>
      </c>
      <c r="H6" s="6">
        <f t="shared" ref="H6:H13" si="0">SUM(B6:G6)</f>
        <v>66.8</v>
      </c>
      <c r="I6" s="24">
        <v>2</v>
      </c>
    </row>
    <row r="7" spans="1:9" ht="15.75" x14ac:dyDescent="0.25">
      <c r="A7" s="43" t="str">
        <f>Responses!A7</f>
        <v>Courtney Harper Partners</v>
      </c>
      <c r="B7" s="21">
        <v>27</v>
      </c>
      <c r="C7" s="16">
        <v>20</v>
      </c>
      <c r="D7" s="16">
        <v>20</v>
      </c>
      <c r="E7" s="16">
        <v>3.5</v>
      </c>
      <c r="F7" s="29">
        <v>4</v>
      </c>
      <c r="G7" s="29">
        <v>8</v>
      </c>
      <c r="H7" s="6">
        <f t="shared" si="0"/>
        <v>82.5</v>
      </c>
      <c r="I7" s="26">
        <v>3</v>
      </c>
    </row>
    <row r="8" spans="1:9" ht="15.75" x14ac:dyDescent="0.25">
      <c r="A8" s="43" t="str">
        <f>Responses!A8</f>
        <v>Montgomery Roth Architecture &amp; Interior Design</v>
      </c>
      <c r="B8" s="21">
        <v>24</v>
      </c>
      <c r="C8" s="16">
        <v>17.5</v>
      </c>
      <c r="D8" s="16">
        <v>17.5</v>
      </c>
      <c r="E8" s="16">
        <v>3</v>
      </c>
      <c r="F8" s="29">
        <v>3.5</v>
      </c>
      <c r="G8" s="29">
        <v>8</v>
      </c>
      <c r="H8" s="6">
        <f t="shared" si="0"/>
        <v>73.5</v>
      </c>
      <c r="I8" s="24">
        <v>4</v>
      </c>
    </row>
    <row r="9" spans="1:9" ht="15.75" x14ac:dyDescent="0.25">
      <c r="A9" s="43" t="str">
        <f>Responses!A9</f>
        <v>PBK Architects, Inc.</v>
      </c>
      <c r="B9" s="21">
        <v>21</v>
      </c>
      <c r="C9" s="16">
        <v>17.5</v>
      </c>
      <c r="D9" s="16">
        <v>17.5</v>
      </c>
      <c r="E9" s="16">
        <v>3.5</v>
      </c>
      <c r="F9" s="29">
        <v>3.5</v>
      </c>
      <c r="G9" s="29">
        <v>7</v>
      </c>
      <c r="H9" s="6">
        <f t="shared" si="0"/>
        <v>70</v>
      </c>
      <c r="I9" s="26">
        <v>6</v>
      </c>
    </row>
    <row r="10" spans="1:9" ht="15.75" x14ac:dyDescent="0.25">
      <c r="A10" s="43" t="str">
        <f>Responses!A10</f>
        <v>RdlR Architects, Inc.</v>
      </c>
      <c r="B10" s="21">
        <v>24</v>
      </c>
      <c r="C10" s="16">
        <v>20</v>
      </c>
      <c r="D10" s="16">
        <v>22.5</v>
      </c>
      <c r="E10" s="16">
        <v>3.5</v>
      </c>
      <c r="F10" s="29">
        <v>4.5</v>
      </c>
      <c r="G10" s="29">
        <v>8</v>
      </c>
      <c r="H10" s="6">
        <f t="shared" si="0"/>
        <v>82.5</v>
      </c>
      <c r="I10" s="24">
        <v>5</v>
      </c>
    </row>
    <row r="11" spans="1:9" ht="15.75" x14ac:dyDescent="0.25">
      <c r="A11" s="43" t="str">
        <f>Responses!A11</f>
        <v>Shepley Bulfinch</v>
      </c>
      <c r="B11" s="21">
        <v>24</v>
      </c>
      <c r="C11" s="16">
        <v>20</v>
      </c>
      <c r="D11" s="16">
        <v>17.5</v>
      </c>
      <c r="E11" s="16">
        <v>3.5</v>
      </c>
      <c r="F11" s="29">
        <v>4</v>
      </c>
      <c r="G11" s="29">
        <v>8</v>
      </c>
      <c r="H11" s="6">
        <f t="shared" si="0"/>
        <v>77</v>
      </c>
      <c r="I11" s="26">
        <v>7</v>
      </c>
    </row>
    <row r="12" spans="1:9" ht="15.75" x14ac:dyDescent="0.25">
      <c r="A12" s="43" t="str">
        <f>Responses!A12</f>
        <v>STOA Architects</v>
      </c>
      <c r="B12" s="21">
        <v>21</v>
      </c>
      <c r="C12" s="16">
        <v>15</v>
      </c>
      <c r="D12" s="16">
        <v>17.5</v>
      </c>
      <c r="E12" s="16">
        <v>3.5</v>
      </c>
      <c r="F12" s="29">
        <v>3</v>
      </c>
      <c r="G12" s="29">
        <v>6</v>
      </c>
      <c r="H12" s="6">
        <f t="shared" si="0"/>
        <v>66</v>
      </c>
      <c r="I12" s="24">
        <v>8</v>
      </c>
    </row>
    <row r="13" spans="1:9" ht="15.75" x14ac:dyDescent="0.25">
      <c r="A13" s="43" t="str">
        <f>Responses!A13</f>
        <v>Turner Duran Architets</v>
      </c>
      <c r="B13" s="21">
        <v>18</v>
      </c>
      <c r="C13" s="16">
        <v>15</v>
      </c>
      <c r="D13" s="16">
        <v>17.5</v>
      </c>
      <c r="E13" s="16">
        <v>3</v>
      </c>
      <c r="F13" s="29">
        <v>3</v>
      </c>
      <c r="G13" s="29">
        <v>10</v>
      </c>
      <c r="H13" s="6">
        <f t="shared" si="0"/>
        <v>66.5</v>
      </c>
      <c r="I13" s="26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23" sqref="F23"/>
    </sheetView>
  </sheetViews>
  <sheetFormatPr defaultRowHeight="12.75" x14ac:dyDescent="0.2"/>
  <cols>
    <col min="1" max="1" width="69.28515625" customWidth="1"/>
    <col min="2" max="2" width="8.28515625" style="18" bestFit="1" customWidth="1"/>
    <col min="3" max="3" width="6.5703125" customWidth="1"/>
    <col min="4" max="4" width="8.28515625" customWidth="1"/>
    <col min="5" max="5" width="7.85546875" customWidth="1"/>
  </cols>
  <sheetData>
    <row r="1" spans="1:9" ht="15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39"/>
    </row>
    <row r="2" spans="1:9" ht="12.75" customHeight="1" x14ac:dyDescent="0.2">
      <c r="A2" s="46" t="str">
        <f>Responses!A2</f>
        <v>RFQ730-18033 A&amp;E UH Graduate College of Social Work 1st FL Renovation</v>
      </c>
      <c r="B2" s="46"/>
      <c r="C2" s="46"/>
      <c r="D2" s="46"/>
      <c r="E2" s="46"/>
      <c r="F2" s="46"/>
      <c r="G2" s="46"/>
      <c r="H2" s="46"/>
      <c r="I2" s="39"/>
    </row>
    <row r="3" spans="1:9" ht="15.75" thickBot="1" x14ac:dyDescent="0.25">
      <c r="A3" s="39"/>
      <c r="B3" s="44"/>
      <c r="C3" s="39"/>
      <c r="D3" s="39"/>
      <c r="E3" s="39"/>
      <c r="F3" s="39"/>
      <c r="G3" s="39"/>
      <c r="H3" s="12"/>
      <c r="I3" s="39"/>
    </row>
    <row r="4" spans="1:9" ht="89.25" customHeight="1" thickTop="1" thickBot="1" x14ac:dyDescent="0.25">
      <c r="A4" s="40" t="s">
        <v>4</v>
      </c>
      <c r="B4" s="20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41" t="s">
        <v>10</v>
      </c>
      <c r="H4" s="15" t="s">
        <v>11</v>
      </c>
      <c r="I4" s="42"/>
    </row>
    <row r="5" spans="1:9" ht="16.5" thickTop="1" x14ac:dyDescent="0.2">
      <c r="A5" s="43" t="str">
        <f>Responses!A5</f>
        <v>Atkins North America, Inc</v>
      </c>
      <c r="B5" s="21">
        <v>24</v>
      </c>
      <c r="C5" s="16">
        <v>20</v>
      </c>
      <c r="D5" s="16">
        <v>20</v>
      </c>
      <c r="E5" s="16">
        <v>4</v>
      </c>
      <c r="F5" s="29">
        <v>2</v>
      </c>
      <c r="G5" s="29">
        <v>6</v>
      </c>
      <c r="H5" s="6">
        <f>SUM(B5:G5)</f>
        <v>76</v>
      </c>
      <c r="I5" s="25">
        <v>1</v>
      </c>
    </row>
    <row r="6" spans="1:9" ht="15.75" x14ac:dyDescent="0.25">
      <c r="A6" s="43" t="str">
        <f>Responses!A6</f>
        <v>Collaborate Arch, LLC</v>
      </c>
      <c r="B6" s="21">
        <v>18</v>
      </c>
      <c r="C6" s="16">
        <v>15</v>
      </c>
      <c r="D6" s="16">
        <v>15</v>
      </c>
      <c r="E6" s="16">
        <v>3</v>
      </c>
      <c r="F6" s="29">
        <v>1</v>
      </c>
      <c r="G6" s="29">
        <v>6</v>
      </c>
      <c r="H6" s="6">
        <f t="shared" ref="H6:H13" si="0">SUM(B6:G6)</f>
        <v>58</v>
      </c>
      <c r="I6" s="24">
        <v>2</v>
      </c>
    </row>
    <row r="7" spans="1:9" ht="15.75" x14ac:dyDescent="0.25">
      <c r="A7" s="43" t="str">
        <f>Responses!A7</f>
        <v>Courtney Harper Partners</v>
      </c>
      <c r="B7" s="21">
        <v>30</v>
      </c>
      <c r="C7" s="16">
        <v>20</v>
      </c>
      <c r="D7" s="16">
        <v>25</v>
      </c>
      <c r="E7" s="16">
        <v>4</v>
      </c>
      <c r="F7" s="29">
        <v>1</v>
      </c>
      <c r="G7" s="29">
        <v>10</v>
      </c>
      <c r="H7" s="6">
        <f t="shared" si="0"/>
        <v>90</v>
      </c>
      <c r="I7" s="26">
        <v>3</v>
      </c>
    </row>
    <row r="8" spans="1:9" ht="15.75" x14ac:dyDescent="0.25">
      <c r="A8" s="43" t="str">
        <f>Responses!A8</f>
        <v>Montgomery Roth Architecture &amp; Interior Design</v>
      </c>
      <c r="B8" s="21">
        <v>18</v>
      </c>
      <c r="C8" s="16">
        <v>20</v>
      </c>
      <c r="D8" s="16">
        <v>15</v>
      </c>
      <c r="E8" s="16">
        <v>5</v>
      </c>
      <c r="F8" s="29">
        <v>1</v>
      </c>
      <c r="G8" s="29">
        <v>8</v>
      </c>
      <c r="H8" s="6">
        <f t="shared" si="0"/>
        <v>67</v>
      </c>
      <c r="I8" s="24">
        <v>4</v>
      </c>
    </row>
    <row r="9" spans="1:9" ht="15.75" x14ac:dyDescent="0.25">
      <c r="A9" s="43" t="str">
        <f>Responses!A9</f>
        <v>PBK Architects, Inc.</v>
      </c>
      <c r="B9" s="21">
        <v>24</v>
      </c>
      <c r="C9" s="16">
        <v>25</v>
      </c>
      <c r="D9" s="16">
        <v>20</v>
      </c>
      <c r="E9" s="16">
        <v>5</v>
      </c>
      <c r="F9" s="29">
        <v>4</v>
      </c>
      <c r="G9" s="29">
        <v>6</v>
      </c>
      <c r="H9" s="6">
        <f t="shared" si="0"/>
        <v>84</v>
      </c>
      <c r="I9" s="26">
        <v>6</v>
      </c>
    </row>
    <row r="10" spans="1:9" ht="15.75" x14ac:dyDescent="0.25">
      <c r="A10" s="43" t="str">
        <f>Responses!A10</f>
        <v>RdlR Architects, Inc.</v>
      </c>
      <c r="B10" s="21">
        <v>24</v>
      </c>
      <c r="C10" s="16">
        <v>25</v>
      </c>
      <c r="D10" s="16">
        <v>25</v>
      </c>
      <c r="E10" s="16">
        <v>5</v>
      </c>
      <c r="F10" s="29">
        <v>1</v>
      </c>
      <c r="G10" s="29">
        <v>8</v>
      </c>
      <c r="H10" s="6">
        <f t="shared" si="0"/>
        <v>88</v>
      </c>
      <c r="I10" s="24">
        <v>5</v>
      </c>
    </row>
    <row r="11" spans="1:9" ht="15.75" x14ac:dyDescent="0.25">
      <c r="A11" s="43" t="str">
        <f>Responses!A11</f>
        <v>Shepley Bulfinch</v>
      </c>
      <c r="B11" s="21">
        <v>30</v>
      </c>
      <c r="C11" s="16">
        <v>25</v>
      </c>
      <c r="D11" s="16">
        <v>25</v>
      </c>
      <c r="E11" s="16">
        <v>4</v>
      </c>
      <c r="F11" s="29">
        <v>1</v>
      </c>
      <c r="G11" s="29">
        <v>8</v>
      </c>
      <c r="H11" s="6">
        <f t="shared" si="0"/>
        <v>93</v>
      </c>
      <c r="I11" s="26">
        <v>7</v>
      </c>
    </row>
    <row r="12" spans="1:9" ht="15.75" x14ac:dyDescent="0.25">
      <c r="A12" s="43" t="str">
        <f>Responses!A12</f>
        <v>STOA Architects</v>
      </c>
      <c r="B12" s="21">
        <v>30</v>
      </c>
      <c r="C12" s="16">
        <v>15</v>
      </c>
      <c r="D12" s="16">
        <v>20</v>
      </c>
      <c r="E12" s="16">
        <v>4</v>
      </c>
      <c r="F12" s="29">
        <v>2</v>
      </c>
      <c r="G12" s="29">
        <v>6</v>
      </c>
      <c r="H12" s="6">
        <f t="shared" si="0"/>
        <v>77</v>
      </c>
      <c r="I12" s="24">
        <v>8</v>
      </c>
    </row>
    <row r="13" spans="1:9" ht="15.75" x14ac:dyDescent="0.25">
      <c r="A13" s="43" t="str">
        <f>Responses!A13</f>
        <v>Turner Duran Architets</v>
      </c>
      <c r="B13" s="21">
        <v>24</v>
      </c>
      <c r="C13" s="16">
        <v>20</v>
      </c>
      <c r="D13" s="16">
        <v>20</v>
      </c>
      <c r="E13" s="16">
        <v>4</v>
      </c>
      <c r="F13" s="29">
        <v>2</v>
      </c>
      <c r="G13" s="29">
        <v>2</v>
      </c>
      <c r="H13" s="6">
        <f t="shared" si="0"/>
        <v>72</v>
      </c>
      <c r="I13" s="26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5" sqref="B5:G13"/>
    </sheetView>
  </sheetViews>
  <sheetFormatPr defaultRowHeight="12.75" x14ac:dyDescent="0.2"/>
  <cols>
    <col min="1" max="1" width="70.42578125" customWidth="1"/>
    <col min="2" max="2" width="7.7109375" style="18" customWidth="1"/>
    <col min="3" max="3" width="8.140625" customWidth="1"/>
    <col min="4" max="4" width="7.85546875" customWidth="1"/>
    <col min="5" max="5" width="9.42578125" customWidth="1"/>
  </cols>
  <sheetData>
    <row r="1" spans="1:9" ht="15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39"/>
    </row>
    <row r="2" spans="1:9" ht="12.75" customHeight="1" x14ac:dyDescent="0.2">
      <c r="A2" s="46" t="str">
        <f>Responses!A2</f>
        <v>RFQ730-18033 A&amp;E UH Graduate College of Social Work 1st FL Renovation</v>
      </c>
      <c r="B2" s="46"/>
      <c r="C2" s="46"/>
      <c r="D2" s="46"/>
      <c r="E2" s="46"/>
      <c r="F2" s="46"/>
      <c r="G2" s="46"/>
      <c r="H2" s="46"/>
      <c r="I2" s="39"/>
    </row>
    <row r="3" spans="1:9" ht="15.75" thickBot="1" x14ac:dyDescent="0.25">
      <c r="A3" s="39"/>
      <c r="B3" s="44"/>
      <c r="C3" s="39"/>
      <c r="D3" s="39"/>
      <c r="E3" s="39"/>
      <c r="F3" s="39"/>
      <c r="G3" s="39"/>
      <c r="H3" s="12"/>
      <c r="I3" s="39"/>
    </row>
    <row r="4" spans="1:9" ht="87.75" customHeight="1" thickTop="1" thickBot="1" x14ac:dyDescent="0.25">
      <c r="A4" s="40" t="s">
        <v>4</v>
      </c>
      <c r="B4" s="20" t="s">
        <v>5</v>
      </c>
      <c r="C4" s="41" t="s">
        <v>6</v>
      </c>
      <c r="D4" s="41" t="s">
        <v>7</v>
      </c>
      <c r="E4" s="41" t="s">
        <v>8</v>
      </c>
      <c r="F4" s="41" t="s">
        <v>9</v>
      </c>
      <c r="G4" s="41" t="s">
        <v>10</v>
      </c>
      <c r="H4" s="15" t="s">
        <v>11</v>
      </c>
      <c r="I4" s="42"/>
    </row>
    <row r="5" spans="1:9" ht="16.5" thickTop="1" x14ac:dyDescent="0.2">
      <c r="A5" s="43" t="str">
        <f>Responses!A5</f>
        <v>Atkins North America, Inc</v>
      </c>
      <c r="B5" s="21">
        <v>4</v>
      </c>
      <c r="C5" s="16">
        <v>17.5</v>
      </c>
      <c r="D5" s="16">
        <v>20</v>
      </c>
      <c r="E5" s="16">
        <v>4</v>
      </c>
      <c r="F5" s="29">
        <v>3.5</v>
      </c>
      <c r="G5" s="29">
        <v>6</v>
      </c>
      <c r="H5" s="6">
        <f>SUM(B5:G5)</f>
        <v>55</v>
      </c>
      <c r="I5" s="25">
        <v>1</v>
      </c>
    </row>
    <row r="6" spans="1:9" ht="15.75" x14ac:dyDescent="0.25">
      <c r="A6" s="43" t="str">
        <f>Responses!A6</f>
        <v>Collaborate Arch, LLC</v>
      </c>
      <c r="B6" s="21">
        <v>22.8</v>
      </c>
      <c r="C6" s="16">
        <v>17.5</v>
      </c>
      <c r="D6" s="16">
        <v>15</v>
      </c>
      <c r="E6" s="16">
        <v>3</v>
      </c>
      <c r="F6" s="29">
        <v>3.5</v>
      </c>
      <c r="G6" s="29">
        <v>5</v>
      </c>
      <c r="H6" s="6">
        <f t="shared" ref="H6:H13" si="0">SUM(B6:G6)</f>
        <v>66.8</v>
      </c>
      <c r="I6" s="24">
        <v>2</v>
      </c>
    </row>
    <row r="7" spans="1:9" ht="15.75" x14ac:dyDescent="0.25">
      <c r="A7" s="43" t="str">
        <f>Responses!A7</f>
        <v>Courtney Harper Partners</v>
      </c>
      <c r="B7" s="21">
        <v>27</v>
      </c>
      <c r="C7" s="16">
        <v>20</v>
      </c>
      <c r="D7" s="16">
        <v>20</v>
      </c>
      <c r="E7" s="16">
        <v>3.5</v>
      </c>
      <c r="F7" s="29">
        <v>4</v>
      </c>
      <c r="G7" s="29">
        <v>8</v>
      </c>
      <c r="H7" s="6">
        <f t="shared" si="0"/>
        <v>82.5</v>
      </c>
      <c r="I7" s="26">
        <v>3</v>
      </c>
    </row>
    <row r="8" spans="1:9" ht="15.75" x14ac:dyDescent="0.25">
      <c r="A8" s="43" t="str">
        <f>Responses!A8</f>
        <v>Montgomery Roth Architecture &amp; Interior Design</v>
      </c>
      <c r="B8" s="21">
        <v>24</v>
      </c>
      <c r="C8" s="16">
        <v>17.5</v>
      </c>
      <c r="D8" s="16">
        <v>17.5</v>
      </c>
      <c r="E8" s="16">
        <v>3</v>
      </c>
      <c r="F8" s="29">
        <v>3.5</v>
      </c>
      <c r="G8" s="29">
        <v>8</v>
      </c>
      <c r="H8" s="6">
        <f t="shared" si="0"/>
        <v>73.5</v>
      </c>
      <c r="I8" s="24">
        <v>4</v>
      </c>
    </row>
    <row r="9" spans="1:9" ht="15.75" x14ac:dyDescent="0.25">
      <c r="A9" s="43" t="str">
        <f>Responses!A9</f>
        <v>PBK Architects, Inc.</v>
      </c>
      <c r="B9" s="21">
        <v>21</v>
      </c>
      <c r="C9" s="16">
        <v>17.5</v>
      </c>
      <c r="D9" s="16">
        <v>17.5</v>
      </c>
      <c r="E9" s="16">
        <v>3.5</v>
      </c>
      <c r="F9" s="29">
        <v>3.5</v>
      </c>
      <c r="G9" s="29">
        <v>7</v>
      </c>
      <c r="H9" s="6">
        <f t="shared" si="0"/>
        <v>70</v>
      </c>
      <c r="I9" s="26">
        <v>6</v>
      </c>
    </row>
    <row r="10" spans="1:9" ht="15.75" x14ac:dyDescent="0.25">
      <c r="A10" s="43" t="str">
        <f>Responses!A10</f>
        <v>RdlR Architects, Inc.</v>
      </c>
      <c r="B10" s="21">
        <v>24</v>
      </c>
      <c r="C10" s="16">
        <v>20</v>
      </c>
      <c r="D10" s="16">
        <v>22.5</v>
      </c>
      <c r="E10" s="16">
        <v>3.5</v>
      </c>
      <c r="F10" s="29">
        <v>4.5</v>
      </c>
      <c r="G10" s="29">
        <v>8</v>
      </c>
      <c r="H10" s="6">
        <f t="shared" si="0"/>
        <v>82.5</v>
      </c>
      <c r="I10" s="24">
        <v>5</v>
      </c>
    </row>
    <row r="11" spans="1:9" ht="15.75" x14ac:dyDescent="0.25">
      <c r="A11" s="43" t="str">
        <f>Responses!A11</f>
        <v>Shepley Bulfinch</v>
      </c>
      <c r="B11" s="21">
        <v>24</v>
      </c>
      <c r="C11" s="16">
        <v>20</v>
      </c>
      <c r="D11" s="16">
        <v>17.5</v>
      </c>
      <c r="E11" s="16">
        <v>3.5</v>
      </c>
      <c r="F11" s="29">
        <v>4</v>
      </c>
      <c r="G11" s="29">
        <v>8</v>
      </c>
      <c r="H11" s="6">
        <f t="shared" si="0"/>
        <v>77</v>
      </c>
      <c r="I11" s="26">
        <v>7</v>
      </c>
    </row>
    <row r="12" spans="1:9" ht="15.75" x14ac:dyDescent="0.25">
      <c r="A12" s="43" t="str">
        <f>Responses!A12</f>
        <v>STOA Architects</v>
      </c>
      <c r="B12" s="21">
        <v>21</v>
      </c>
      <c r="C12" s="16">
        <v>15</v>
      </c>
      <c r="D12" s="16">
        <v>17.5</v>
      </c>
      <c r="E12" s="16">
        <v>3.5</v>
      </c>
      <c r="F12" s="29">
        <v>3</v>
      </c>
      <c r="G12" s="29">
        <v>6</v>
      </c>
      <c r="H12" s="6">
        <f t="shared" si="0"/>
        <v>66</v>
      </c>
      <c r="I12" s="24">
        <v>8</v>
      </c>
    </row>
    <row r="13" spans="1:9" ht="15.75" x14ac:dyDescent="0.25">
      <c r="A13" s="43" t="str">
        <f>Responses!A13</f>
        <v>Turner Duran Architets</v>
      </c>
      <c r="B13" s="21">
        <v>18</v>
      </c>
      <c r="C13" s="16">
        <v>15</v>
      </c>
      <c r="D13" s="16">
        <v>17.5</v>
      </c>
      <c r="E13" s="16">
        <v>3</v>
      </c>
      <c r="F13" s="29">
        <v>3</v>
      </c>
      <c r="G13" s="29">
        <v>4</v>
      </c>
      <c r="H13" s="6">
        <f t="shared" si="0"/>
        <v>60.5</v>
      </c>
      <c r="I13" s="26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J15"/>
    </sheetView>
  </sheetViews>
  <sheetFormatPr defaultRowHeight="12.75" x14ac:dyDescent="0.2"/>
  <cols>
    <col min="1" max="1" width="67.140625" customWidth="1"/>
    <col min="2" max="2" width="8.5703125" style="18" customWidth="1"/>
    <col min="3" max="3" width="8.85546875" customWidth="1"/>
    <col min="4" max="4" width="8" customWidth="1"/>
    <col min="5" max="5" width="9.140625" customWidth="1"/>
  </cols>
  <sheetData>
    <row r="1" spans="1:9" ht="15.75" x14ac:dyDescent="0.25">
      <c r="A1" s="79" t="s">
        <v>0</v>
      </c>
      <c r="B1" s="80"/>
      <c r="C1" s="80"/>
      <c r="D1" s="80"/>
      <c r="E1" s="80"/>
    </row>
    <row r="2" spans="1:9" ht="15" x14ac:dyDescent="0.2">
      <c r="A2" s="9"/>
      <c r="C2" s="9"/>
      <c r="D2" s="9"/>
      <c r="E2" s="13"/>
    </row>
    <row r="3" spans="1:9" ht="15.75" x14ac:dyDescent="0.25">
      <c r="A3" s="45" t="s">
        <v>0</v>
      </c>
      <c r="B3" s="45"/>
      <c r="C3" s="45"/>
      <c r="D3" s="45"/>
      <c r="E3" s="45"/>
      <c r="F3" s="45"/>
      <c r="G3" s="45"/>
      <c r="H3" s="45"/>
      <c r="I3" s="39"/>
    </row>
    <row r="4" spans="1:9" ht="15.75" customHeight="1" x14ac:dyDescent="0.2">
      <c r="A4" s="46" t="str">
        <f>Responses!A2</f>
        <v>RFQ730-18033 A&amp;E UH Graduate College of Social Work 1st FL Renovation</v>
      </c>
      <c r="B4" s="46"/>
      <c r="C4" s="46"/>
      <c r="D4" s="46"/>
      <c r="E4" s="46"/>
      <c r="F4" s="46"/>
      <c r="G4" s="46"/>
      <c r="H4" s="46"/>
      <c r="I4" s="39"/>
    </row>
    <row r="5" spans="1:9" ht="15.75" thickBot="1" x14ac:dyDescent="0.25">
      <c r="A5" s="39"/>
      <c r="B5" s="44"/>
      <c r="C5" s="39"/>
      <c r="D5" s="39"/>
      <c r="E5" s="39"/>
      <c r="F5" s="39"/>
      <c r="G5" s="39"/>
      <c r="H5" s="12"/>
      <c r="I5" s="39"/>
    </row>
    <row r="6" spans="1:9" ht="93" customHeight="1" thickTop="1" thickBot="1" x14ac:dyDescent="0.25">
      <c r="A6" s="40" t="s">
        <v>4</v>
      </c>
      <c r="B6" s="20" t="s">
        <v>5</v>
      </c>
      <c r="C6" s="41" t="s">
        <v>6</v>
      </c>
      <c r="D6" s="41" t="s">
        <v>7</v>
      </c>
      <c r="E6" s="41" t="s">
        <v>8</v>
      </c>
      <c r="F6" s="41" t="s">
        <v>9</v>
      </c>
      <c r="G6" s="41" t="s">
        <v>10</v>
      </c>
      <c r="H6" s="15" t="s">
        <v>11</v>
      </c>
      <c r="I6" s="42"/>
    </row>
    <row r="7" spans="1:9" ht="16.5" thickTop="1" x14ac:dyDescent="0.2">
      <c r="A7" s="43" t="str">
        <f>Responses!A5</f>
        <v>Atkins North America, Inc</v>
      </c>
      <c r="B7" s="21">
        <v>18</v>
      </c>
      <c r="C7" s="16">
        <v>17.5</v>
      </c>
      <c r="D7" s="16">
        <v>20</v>
      </c>
      <c r="E7" s="16">
        <v>4.5</v>
      </c>
      <c r="F7" s="29">
        <v>4.5</v>
      </c>
      <c r="G7" s="29">
        <v>10</v>
      </c>
      <c r="H7" s="6">
        <f>SUM(B7:G7)</f>
        <v>74.5</v>
      </c>
      <c r="I7" s="25">
        <v>1</v>
      </c>
    </row>
    <row r="8" spans="1:9" ht="15.75" x14ac:dyDescent="0.25">
      <c r="A8" s="43" t="str">
        <f>Responses!A6</f>
        <v>Collaborate Arch, LLC</v>
      </c>
      <c r="B8" s="21">
        <v>18</v>
      </c>
      <c r="C8" s="16">
        <v>17.5</v>
      </c>
      <c r="D8" s="16">
        <v>15</v>
      </c>
      <c r="E8" s="16">
        <v>3.5</v>
      </c>
      <c r="F8" s="29">
        <v>4</v>
      </c>
      <c r="G8" s="29">
        <v>10</v>
      </c>
      <c r="H8" s="6">
        <f t="shared" ref="H8:H15" si="0">SUM(B8:G8)</f>
        <v>68</v>
      </c>
      <c r="I8" s="24">
        <v>2</v>
      </c>
    </row>
    <row r="9" spans="1:9" ht="15.75" x14ac:dyDescent="0.25">
      <c r="A9" s="43" t="str">
        <f>Responses!A7</f>
        <v>Courtney Harper Partners</v>
      </c>
      <c r="B9" s="21">
        <v>27</v>
      </c>
      <c r="C9" s="16">
        <v>20</v>
      </c>
      <c r="D9" s="16">
        <v>20</v>
      </c>
      <c r="E9" s="16">
        <v>3.5</v>
      </c>
      <c r="F9" s="29">
        <v>4</v>
      </c>
      <c r="G9" s="29">
        <v>10</v>
      </c>
      <c r="H9" s="6">
        <f t="shared" si="0"/>
        <v>84.5</v>
      </c>
      <c r="I9" s="26">
        <v>3</v>
      </c>
    </row>
    <row r="10" spans="1:9" ht="15.75" x14ac:dyDescent="0.25">
      <c r="A10" s="43" t="str">
        <f>Responses!A8</f>
        <v>Montgomery Roth Architecture &amp; Interior Design</v>
      </c>
      <c r="B10" s="21">
        <v>27</v>
      </c>
      <c r="C10" s="16">
        <v>20</v>
      </c>
      <c r="D10" s="16">
        <v>12.5</v>
      </c>
      <c r="E10" s="16">
        <v>3.5</v>
      </c>
      <c r="F10" s="29">
        <v>3.5</v>
      </c>
      <c r="G10" s="29">
        <v>10</v>
      </c>
      <c r="H10" s="6">
        <f t="shared" si="0"/>
        <v>76.5</v>
      </c>
      <c r="I10" s="24">
        <v>4</v>
      </c>
    </row>
    <row r="11" spans="1:9" ht="15.75" x14ac:dyDescent="0.25">
      <c r="A11" s="43" t="str">
        <f>Responses!A9</f>
        <v>PBK Architects, Inc.</v>
      </c>
      <c r="B11" s="21">
        <v>27</v>
      </c>
      <c r="C11" s="16">
        <v>20</v>
      </c>
      <c r="D11" s="16">
        <v>21.25</v>
      </c>
      <c r="E11" s="16">
        <v>4.5</v>
      </c>
      <c r="F11" s="29">
        <v>4.5</v>
      </c>
      <c r="G11" s="29">
        <v>10</v>
      </c>
      <c r="H11" s="6">
        <f t="shared" si="0"/>
        <v>87.25</v>
      </c>
      <c r="I11" s="26">
        <v>6</v>
      </c>
    </row>
    <row r="12" spans="1:9" ht="15.75" x14ac:dyDescent="0.25">
      <c r="A12" s="43" t="str">
        <f>Responses!A10</f>
        <v>RdlR Architects, Inc.</v>
      </c>
      <c r="B12" s="21">
        <v>27</v>
      </c>
      <c r="C12" s="16">
        <v>22.5</v>
      </c>
      <c r="D12" s="16">
        <v>20</v>
      </c>
      <c r="E12" s="16">
        <v>3</v>
      </c>
      <c r="F12" s="29">
        <v>4</v>
      </c>
      <c r="G12" s="29">
        <v>10</v>
      </c>
      <c r="H12" s="6">
        <f t="shared" si="0"/>
        <v>86.5</v>
      </c>
      <c r="I12" s="24">
        <v>5</v>
      </c>
    </row>
    <row r="13" spans="1:9" ht="15.75" x14ac:dyDescent="0.25">
      <c r="A13" s="43" t="str">
        <f>Responses!A11</f>
        <v>Shepley Bulfinch</v>
      </c>
      <c r="B13" s="21">
        <v>27</v>
      </c>
      <c r="C13" s="16">
        <v>20</v>
      </c>
      <c r="D13" s="16">
        <v>18.75</v>
      </c>
      <c r="E13" s="16">
        <v>4</v>
      </c>
      <c r="F13" s="29">
        <v>4</v>
      </c>
      <c r="G13" s="29">
        <v>10</v>
      </c>
      <c r="H13" s="6">
        <f t="shared" si="0"/>
        <v>83.75</v>
      </c>
      <c r="I13" s="26">
        <v>7</v>
      </c>
    </row>
    <row r="14" spans="1:9" ht="15.75" x14ac:dyDescent="0.25">
      <c r="A14" s="43" t="str">
        <f>Responses!A12</f>
        <v>STOA Architects</v>
      </c>
      <c r="B14" s="21">
        <v>27</v>
      </c>
      <c r="C14" s="16">
        <v>17.5</v>
      </c>
      <c r="D14" s="16">
        <v>21.25</v>
      </c>
      <c r="E14" s="16">
        <v>3</v>
      </c>
      <c r="F14" s="29">
        <v>3.5</v>
      </c>
      <c r="G14" s="29">
        <v>10</v>
      </c>
      <c r="H14" s="6">
        <f t="shared" si="0"/>
        <v>82.25</v>
      </c>
      <c r="I14" s="24">
        <v>8</v>
      </c>
    </row>
    <row r="15" spans="1:9" ht="15.75" x14ac:dyDescent="0.25">
      <c r="A15" s="43" t="str">
        <f>Responses!A13</f>
        <v>Turner Duran Architets</v>
      </c>
      <c r="B15" s="21">
        <v>27</v>
      </c>
      <c r="C15" s="16">
        <v>20</v>
      </c>
      <c r="D15" s="16">
        <v>22.5</v>
      </c>
      <c r="E15" s="16">
        <v>3</v>
      </c>
      <c r="F15" s="29">
        <v>3.5</v>
      </c>
      <c r="G15" s="29">
        <v>10</v>
      </c>
      <c r="H15" s="6">
        <f t="shared" si="0"/>
        <v>86</v>
      </c>
      <c r="I15" s="26">
        <v>9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29" sqref="C29"/>
    </sheetView>
  </sheetViews>
  <sheetFormatPr defaultRowHeight="12.75" x14ac:dyDescent="0.2"/>
  <cols>
    <col min="1" max="1" width="68" customWidth="1"/>
  </cols>
  <sheetData>
    <row r="1" spans="1:10" ht="15.75" x14ac:dyDescent="0.25">
      <c r="A1" s="79" t="s">
        <v>0</v>
      </c>
      <c r="B1" s="80"/>
      <c r="C1" s="80"/>
      <c r="D1" s="80"/>
      <c r="E1" s="80"/>
      <c r="F1" s="71"/>
      <c r="G1" s="71"/>
      <c r="H1" s="71"/>
      <c r="I1" s="71"/>
      <c r="J1" s="71"/>
    </row>
    <row r="2" spans="1:10" ht="15" x14ac:dyDescent="0.2">
      <c r="A2" s="71"/>
      <c r="B2" s="18"/>
      <c r="C2" s="71"/>
      <c r="D2" s="71"/>
      <c r="E2" s="75"/>
      <c r="F2" s="71"/>
      <c r="G2" s="71"/>
      <c r="H2" s="71"/>
      <c r="I2" s="71"/>
      <c r="J2" s="71"/>
    </row>
    <row r="3" spans="1:10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1"/>
      <c r="J3" s="71"/>
    </row>
    <row r="4" spans="1:10" ht="31.5" customHeight="1" x14ac:dyDescent="0.2">
      <c r="A4" s="78" t="str">
        <f>Responses!A2</f>
        <v>RFQ730-18033 A&amp;E UH Graduate College of Social Work 1st FL Renovation</v>
      </c>
      <c r="B4" s="78"/>
      <c r="C4" s="78"/>
      <c r="D4" s="78"/>
      <c r="E4" s="78"/>
      <c r="F4" s="78"/>
      <c r="G4" s="78"/>
      <c r="H4" s="78"/>
      <c r="I4" s="71"/>
      <c r="J4" s="71"/>
    </row>
    <row r="5" spans="1:10" ht="15.75" thickBot="1" x14ac:dyDescent="0.25">
      <c r="A5" s="71"/>
      <c r="B5" s="44"/>
      <c r="C5" s="71"/>
      <c r="D5" s="71"/>
      <c r="E5" s="71"/>
      <c r="F5" s="71"/>
      <c r="G5" s="71"/>
      <c r="H5" s="12"/>
      <c r="I5" s="71"/>
      <c r="J5" s="71"/>
    </row>
    <row r="6" spans="1:10" ht="75" thickTop="1" thickBot="1" x14ac:dyDescent="0.25">
      <c r="A6" s="72" t="s">
        <v>4</v>
      </c>
      <c r="B6" s="20" t="s">
        <v>5</v>
      </c>
      <c r="C6" s="73" t="s">
        <v>6</v>
      </c>
      <c r="D6" s="73" t="s">
        <v>7</v>
      </c>
      <c r="E6" s="73" t="s">
        <v>8</v>
      </c>
      <c r="F6" s="73" t="s">
        <v>9</v>
      </c>
      <c r="G6" s="73" t="s">
        <v>10</v>
      </c>
      <c r="H6" s="15" t="s">
        <v>11</v>
      </c>
      <c r="I6" s="74"/>
      <c r="J6" s="71"/>
    </row>
    <row r="7" spans="1:10" ht="16.5" thickTop="1" x14ac:dyDescent="0.2">
      <c r="A7" s="76" t="str">
        <f>Responses!A5</f>
        <v>Atkins North America, Inc</v>
      </c>
      <c r="B7" s="21">
        <v>25.2</v>
      </c>
      <c r="C7" s="16">
        <v>20</v>
      </c>
      <c r="D7" s="16">
        <v>17.5</v>
      </c>
      <c r="E7" s="16">
        <v>4</v>
      </c>
      <c r="F7" s="29">
        <v>4.5</v>
      </c>
      <c r="G7" s="29">
        <v>6.6</v>
      </c>
      <c r="H7" s="6">
        <f>SUM(B7:G7)</f>
        <v>77.8</v>
      </c>
      <c r="I7" s="25">
        <v>1</v>
      </c>
      <c r="J7" s="71"/>
    </row>
    <row r="8" spans="1:10" ht="15.75" x14ac:dyDescent="0.25">
      <c r="A8" s="76" t="str">
        <f>Responses!A6</f>
        <v>Collaborate Arch, LLC</v>
      </c>
      <c r="B8" s="21">
        <v>30</v>
      </c>
      <c r="C8" s="16">
        <v>22</v>
      </c>
      <c r="D8" s="16">
        <v>16.5</v>
      </c>
      <c r="E8" s="16">
        <v>3.2</v>
      </c>
      <c r="F8" s="29">
        <v>4.3</v>
      </c>
      <c r="G8" s="29">
        <v>8</v>
      </c>
      <c r="H8" s="6">
        <f t="shared" ref="H8:H15" si="0">SUM(B8:G8)</f>
        <v>84</v>
      </c>
      <c r="I8" s="24">
        <v>2</v>
      </c>
      <c r="J8" s="71"/>
    </row>
    <row r="9" spans="1:10" ht="15.75" x14ac:dyDescent="0.25">
      <c r="A9" s="76" t="str">
        <f>Responses!A7</f>
        <v>Courtney Harper Partners</v>
      </c>
      <c r="B9" s="21">
        <v>25.2</v>
      </c>
      <c r="C9" s="16">
        <v>20</v>
      </c>
      <c r="D9" s="16">
        <v>20</v>
      </c>
      <c r="E9" s="16">
        <v>3.5</v>
      </c>
      <c r="F9" s="29">
        <v>3.5</v>
      </c>
      <c r="G9" s="29">
        <v>8</v>
      </c>
      <c r="H9" s="6">
        <f t="shared" si="0"/>
        <v>80.2</v>
      </c>
      <c r="I9" s="26">
        <v>3</v>
      </c>
      <c r="J9" s="71"/>
    </row>
    <row r="10" spans="1:10" ht="15.75" x14ac:dyDescent="0.25">
      <c r="A10" s="76" t="str">
        <f>Responses!A8</f>
        <v>Montgomery Roth Architecture &amp; Interior Design</v>
      </c>
      <c r="B10" s="21">
        <v>25.2</v>
      </c>
      <c r="C10" s="16">
        <v>20</v>
      </c>
      <c r="D10" s="16">
        <v>16.5</v>
      </c>
      <c r="E10" s="16">
        <v>3.5</v>
      </c>
      <c r="F10" s="29">
        <v>4.5</v>
      </c>
      <c r="G10" s="29">
        <v>8.6</v>
      </c>
      <c r="H10" s="6">
        <f t="shared" si="0"/>
        <v>78.3</v>
      </c>
      <c r="I10" s="24">
        <v>4</v>
      </c>
      <c r="J10" s="71"/>
    </row>
    <row r="11" spans="1:10" ht="15.75" x14ac:dyDescent="0.25">
      <c r="A11" s="76" t="str">
        <f>Responses!A9</f>
        <v>PBK Architects, Inc.</v>
      </c>
      <c r="B11" s="21">
        <v>30</v>
      </c>
      <c r="C11" s="16">
        <v>21</v>
      </c>
      <c r="D11" s="16">
        <v>20</v>
      </c>
      <c r="E11" s="16">
        <v>4.2</v>
      </c>
      <c r="F11" s="29">
        <v>4</v>
      </c>
      <c r="G11" s="29">
        <v>9</v>
      </c>
      <c r="H11" s="6">
        <f t="shared" si="0"/>
        <v>88.2</v>
      </c>
      <c r="I11" s="26">
        <v>6</v>
      </c>
      <c r="J11" s="71"/>
    </row>
    <row r="12" spans="1:10" ht="15.75" x14ac:dyDescent="0.25">
      <c r="A12" s="76" t="str">
        <f>Responses!A10</f>
        <v>RdlR Architects, Inc.</v>
      </c>
      <c r="B12" s="21">
        <v>24.6</v>
      </c>
      <c r="C12" s="16">
        <v>20</v>
      </c>
      <c r="D12" s="16">
        <v>17</v>
      </c>
      <c r="E12" s="16">
        <v>4.2</v>
      </c>
      <c r="F12" s="29">
        <v>4</v>
      </c>
      <c r="G12" s="29">
        <v>9</v>
      </c>
      <c r="H12" s="6">
        <f t="shared" si="0"/>
        <v>78.8</v>
      </c>
      <c r="I12" s="24">
        <v>5</v>
      </c>
      <c r="J12" s="71"/>
    </row>
    <row r="13" spans="1:10" ht="15.75" x14ac:dyDescent="0.25">
      <c r="A13" s="76" t="str">
        <f>Responses!A11</f>
        <v>Shepley Bulfinch</v>
      </c>
      <c r="B13" s="21">
        <v>27</v>
      </c>
      <c r="C13" s="16">
        <v>21</v>
      </c>
      <c r="D13" s="16">
        <v>20</v>
      </c>
      <c r="E13" s="16">
        <v>3.1</v>
      </c>
      <c r="F13" s="29">
        <v>3.5</v>
      </c>
      <c r="G13" s="29">
        <v>9</v>
      </c>
      <c r="H13" s="6">
        <f t="shared" si="0"/>
        <v>83.6</v>
      </c>
      <c r="I13" s="26">
        <v>7</v>
      </c>
      <c r="J13" s="71"/>
    </row>
    <row r="14" spans="1:10" ht="15.75" x14ac:dyDescent="0.25">
      <c r="A14" s="76" t="str">
        <f>Responses!A12</f>
        <v>STOA Architects</v>
      </c>
      <c r="B14" s="21">
        <v>25.2</v>
      </c>
      <c r="C14" s="16">
        <v>25</v>
      </c>
      <c r="D14" s="16">
        <v>17.5</v>
      </c>
      <c r="E14" s="16">
        <v>4</v>
      </c>
      <c r="F14" s="29">
        <v>4.3</v>
      </c>
      <c r="G14" s="29">
        <v>9</v>
      </c>
      <c r="H14" s="6">
        <f t="shared" si="0"/>
        <v>85</v>
      </c>
      <c r="I14" s="24">
        <v>8</v>
      </c>
      <c r="J14" s="71"/>
    </row>
    <row r="15" spans="1:10" ht="15.75" x14ac:dyDescent="0.25">
      <c r="A15" s="76" t="str">
        <f>Responses!A13</f>
        <v>Turner Duran Architets</v>
      </c>
      <c r="B15" s="21">
        <v>25.2</v>
      </c>
      <c r="C15" s="16">
        <v>20</v>
      </c>
      <c r="D15" s="16">
        <v>17.5</v>
      </c>
      <c r="E15" s="16">
        <v>4</v>
      </c>
      <c r="F15" s="29">
        <v>4.5</v>
      </c>
      <c r="G15" s="29">
        <v>10</v>
      </c>
      <c r="H15" s="6">
        <f t="shared" si="0"/>
        <v>81.2</v>
      </c>
      <c r="I15" s="26">
        <v>9</v>
      </c>
      <c r="J15" s="71"/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24" sqref="K24"/>
    </sheetView>
  </sheetViews>
  <sheetFormatPr defaultRowHeight="12.75" x14ac:dyDescent="0.2"/>
  <cols>
    <col min="1" max="1" width="68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6" width="8.28515625" bestFit="1" customWidth="1"/>
    <col min="7" max="7" width="8.28515625" style="39" customWidth="1"/>
    <col min="8" max="8" width="17.5703125" bestFit="1" customWidth="1"/>
    <col min="9" max="9" width="11.42578125" customWidth="1"/>
  </cols>
  <sheetData>
    <row r="1" spans="1:10" ht="15.75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</row>
    <row r="2" spans="1:10" x14ac:dyDescent="0.2">
      <c r="A2" s="81" t="str">
        <f>Responses!A2</f>
        <v>RFQ730-18033 A&amp;E UH Graduate College of Social Work 1st FL Renovation</v>
      </c>
      <c r="B2" s="82"/>
      <c r="C2" s="82"/>
      <c r="D2" s="82"/>
      <c r="E2" s="82"/>
      <c r="F2" s="82"/>
      <c r="G2" s="82"/>
      <c r="H2" s="82"/>
      <c r="I2" s="82"/>
    </row>
    <row r="3" spans="1:10" ht="15.75" thickBot="1" x14ac:dyDescent="0.25">
      <c r="A3" s="11"/>
      <c r="B3" s="11"/>
      <c r="C3" s="11"/>
      <c r="D3" s="11"/>
      <c r="E3" s="11"/>
      <c r="F3" s="11"/>
      <c r="G3" s="11"/>
      <c r="H3" s="13"/>
      <c r="I3" s="13"/>
    </row>
    <row r="4" spans="1:10" ht="120.75" customHeight="1" thickBot="1" x14ac:dyDescent="0.25">
      <c r="A4" s="3" t="s">
        <v>2</v>
      </c>
      <c r="B4" s="7" t="s">
        <v>44</v>
      </c>
      <c r="C4" s="7" t="s">
        <v>45</v>
      </c>
      <c r="D4" s="7" t="s">
        <v>46</v>
      </c>
      <c r="E4" s="7" t="s">
        <v>47</v>
      </c>
      <c r="F4" s="7" t="s">
        <v>48</v>
      </c>
      <c r="G4" s="7" t="s">
        <v>49</v>
      </c>
      <c r="H4" s="8" t="s">
        <v>3</v>
      </c>
      <c r="I4" s="2" t="s">
        <v>1</v>
      </c>
    </row>
    <row r="5" spans="1:10" s="52" customFormat="1" ht="15.75" x14ac:dyDescent="0.2">
      <c r="A5" s="53" t="str">
        <f>Responses!A5</f>
        <v>Atkins North America, Inc</v>
      </c>
      <c r="B5" s="27">
        <f>'Evaluator 1'!H5</f>
        <v>79</v>
      </c>
      <c r="C5" s="50">
        <f>'Evaluator 2'!H5</f>
        <v>73.8</v>
      </c>
      <c r="D5" s="50">
        <f>'Evaluator 3'!H5</f>
        <v>76</v>
      </c>
      <c r="E5" s="50">
        <f>'Evaluator 4'!H5</f>
        <v>55</v>
      </c>
      <c r="F5" s="50">
        <f>'Evaluator 5'!H7</f>
        <v>74.5</v>
      </c>
      <c r="G5" s="69">
        <f>'Evaluator 6'!H7</f>
        <v>77.8</v>
      </c>
      <c r="H5" s="28">
        <f t="shared" ref="H5:H13" si="0">AVERAGE(B5:G5)</f>
        <v>72.683333333333337</v>
      </c>
      <c r="I5" s="51">
        <f t="shared" ref="I5:I13" si="1">RANK(H5,$H$5:$H$13,0)</f>
        <v>8</v>
      </c>
      <c r="J5" s="25">
        <v>1</v>
      </c>
    </row>
    <row r="6" spans="1:10" s="52" customFormat="1" ht="15.75" x14ac:dyDescent="0.25">
      <c r="A6" s="53" t="str">
        <f>Responses!A6</f>
        <v>Collaborate Arch, LLC</v>
      </c>
      <c r="B6" s="27">
        <f>'Evaluator 1'!H6</f>
        <v>76.5</v>
      </c>
      <c r="C6" s="50">
        <f>'Evaluator 2'!H6</f>
        <v>66.8</v>
      </c>
      <c r="D6" s="50">
        <f>'Evaluator 3'!H6</f>
        <v>58</v>
      </c>
      <c r="E6" s="50">
        <f>'Evaluator 4'!H6</f>
        <v>66.8</v>
      </c>
      <c r="F6" s="50">
        <f>'Evaluator 5'!H8</f>
        <v>68</v>
      </c>
      <c r="G6" s="69">
        <f>'Evaluator 6'!H8</f>
        <v>84</v>
      </c>
      <c r="H6" s="28">
        <f t="shared" si="0"/>
        <v>70.016666666666666</v>
      </c>
      <c r="I6" s="51">
        <f t="shared" si="1"/>
        <v>9</v>
      </c>
      <c r="J6" s="24">
        <v>2</v>
      </c>
    </row>
    <row r="7" spans="1:10" s="60" customFormat="1" ht="15.75" x14ac:dyDescent="0.25">
      <c r="A7" s="54" t="str">
        <f>Responses!A7</f>
        <v>Courtney Harper Partners</v>
      </c>
      <c r="B7" s="55">
        <f>'Evaluator 1'!H7</f>
        <v>86.5</v>
      </c>
      <c r="C7" s="56">
        <f>'Evaluator 2'!H7</f>
        <v>82.5</v>
      </c>
      <c r="D7" s="56">
        <f>'Evaluator 3'!H7</f>
        <v>90</v>
      </c>
      <c r="E7" s="56">
        <f>'Evaluator 4'!H7</f>
        <v>82.5</v>
      </c>
      <c r="F7" s="56">
        <f>'Evaluator 5'!H9</f>
        <v>84.5</v>
      </c>
      <c r="G7" s="70">
        <f>'Evaluator 6'!H9</f>
        <v>80.2</v>
      </c>
      <c r="H7" s="57">
        <f t="shared" si="0"/>
        <v>84.36666666666666</v>
      </c>
      <c r="I7" s="58">
        <f t="shared" si="1"/>
        <v>1</v>
      </c>
      <c r="J7" s="59">
        <v>3</v>
      </c>
    </row>
    <row r="8" spans="1:10" s="52" customFormat="1" ht="15.75" x14ac:dyDescent="0.25">
      <c r="A8" s="53" t="str">
        <f>Responses!A8</f>
        <v>Montgomery Roth Architecture &amp; Interior Design</v>
      </c>
      <c r="B8" s="27">
        <f>'Evaluator 1'!H8</f>
        <v>67.5</v>
      </c>
      <c r="C8" s="50">
        <f>'Evaluator 2'!H8</f>
        <v>73.5</v>
      </c>
      <c r="D8" s="50">
        <f>'Evaluator 3'!H8</f>
        <v>67</v>
      </c>
      <c r="E8" s="50">
        <f>'Evaluator 4'!H8</f>
        <v>73.5</v>
      </c>
      <c r="F8" s="50">
        <f>'Evaluator 5'!H10</f>
        <v>76.5</v>
      </c>
      <c r="G8" s="69">
        <f>'Evaluator 6'!H10</f>
        <v>78.3</v>
      </c>
      <c r="H8" s="28">
        <f t="shared" si="0"/>
        <v>72.716666666666669</v>
      </c>
      <c r="I8" s="51">
        <f t="shared" si="1"/>
        <v>7</v>
      </c>
      <c r="J8" s="24">
        <v>4</v>
      </c>
    </row>
    <row r="9" spans="1:10" s="52" customFormat="1" ht="15.75" x14ac:dyDescent="0.25">
      <c r="A9" s="53" t="str">
        <f>Responses!A9</f>
        <v>PBK Architects, Inc.</v>
      </c>
      <c r="B9" s="27">
        <f>'Evaluator 1'!H9</f>
        <v>82.5</v>
      </c>
      <c r="C9" s="50">
        <f>'Evaluator 2'!H9</f>
        <v>70</v>
      </c>
      <c r="D9" s="50">
        <f>'Evaluator 3'!H9</f>
        <v>84</v>
      </c>
      <c r="E9" s="50">
        <f>'Evaluator 4'!H9</f>
        <v>70</v>
      </c>
      <c r="F9" s="50">
        <f>'Evaluator 5'!H11</f>
        <v>87.25</v>
      </c>
      <c r="G9" s="69">
        <f>'Evaluator 6'!H11</f>
        <v>88.2</v>
      </c>
      <c r="H9" s="28">
        <f t="shared" si="0"/>
        <v>80.325000000000003</v>
      </c>
      <c r="I9" s="51">
        <f t="shared" si="1"/>
        <v>4</v>
      </c>
      <c r="J9" s="26">
        <v>6</v>
      </c>
    </row>
    <row r="10" spans="1:10" s="52" customFormat="1" ht="15.75" x14ac:dyDescent="0.25">
      <c r="A10" s="53" t="str">
        <f>Responses!A10</f>
        <v>RdlR Architects, Inc.</v>
      </c>
      <c r="B10" s="27">
        <f>'Evaluator 1'!H10</f>
        <v>82</v>
      </c>
      <c r="C10" s="50">
        <f>'Evaluator 2'!H10</f>
        <v>82.5</v>
      </c>
      <c r="D10" s="50">
        <f>'Evaluator 3'!H10</f>
        <v>88</v>
      </c>
      <c r="E10" s="50">
        <f>'Evaluator 4'!H10</f>
        <v>82.5</v>
      </c>
      <c r="F10" s="50">
        <f>'Evaluator 5'!H12</f>
        <v>86.5</v>
      </c>
      <c r="G10" s="69">
        <f>'Evaluator 6'!H12</f>
        <v>78.8</v>
      </c>
      <c r="H10" s="28">
        <f t="shared" si="0"/>
        <v>83.38333333333334</v>
      </c>
      <c r="I10" s="51">
        <f t="shared" si="1"/>
        <v>2</v>
      </c>
      <c r="J10" s="24">
        <v>5</v>
      </c>
    </row>
    <row r="11" spans="1:10" s="52" customFormat="1" ht="15.75" x14ac:dyDescent="0.25">
      <c r="A11" s="53" t="str">
        <f>Responses!A11</f>
        <v>Shepley Bulfinch</v>
      </c>
      <c r="B11" s="27">
        <f>'Evaluator 1'!H11</f>
        <v>79.5</v>
      </c>
      <c r="C11" s="50">
        <f>'Evaluator 2'!H11</f>
        <v>77</v>
      </c>
      <c r="D11" s="50">
        <f>'Evaluator 3'!H11</f>
        <v>93</v>
      </c>
      <c r="E11" s="50">
        <f>'Evaluator 4'!H11</f>
        <v>77</v>
      </c>
      <c r="F11" s="50">
        <f>'Evaluator 5'!H13</f>
        <v>83.75</v>
      </c>
      <c r="G11" s="69">
        <f>'Evaluator 6'!H13</f>
        <v>83.6</v>
      </c>
      <c r="H11" s="28">
        <f t="shared" si="0"/>
        <v>82.308333333333337</v>
      </c>
      <c r="I11" s="51">
        <f t="shared" si="1"/>
        <v>3</v>
      </c>
      <c r="J11" s="26">
        <v>7</v>
      </c>
    </row>
    <row r="12" spans="1:10" s="52" customFormat="1" ht="15.75" x14ac:dyDescent="0.25">
      <c r="A12" s="53" t="str">
        <f>Responses!A12</f>
        <v>STOA Architects</v>
      </c>
      <c r="B12" s="27">
        <f>'Evaluator 1'!H12</f>
        <v>77.5</v>
      </c>
      <c r="C12" s="50">
        <f>'Evaluator 2'!H12</f>
        <v>66</v>
      </c>
      <c r="D12" s="50">
        <f>'Evaluator 3'!H12</f>
        <v>77</v>
      </c>
      <c r="E12" s="50">
        <f>'Evaluator 4'!H12</f>
        <v>66</v>
      </c>
      <c r="F12" s="50">
        <f>'Evaluator 5'!H14</f>
        <v>82.25</v>
      </c>
      <c r="G12" s="69">
        <f>'Evaluator 6'!H14</f>
        <v>85</v>
      </c>
      <c r="H12" s="28">
        <f t="shared" si="0"/>
        <v>75.625</v>
      </c>
      <c r="I12" s="51">
        <f t="shared" si="1"/>
        <v>5</v>
      </c>
      <c r="J12" s="24">
        <v>8</v>
      </c>
    </row>
    <row r="13" spans="1:10" s="52" customFormat="1" ht="15.75" x14ac:dyDescent="0.25">
      <c r="A13" s="53" t="str">
        <f>Responses!A13</f>
        <v>Turner Duran Architets</v>
      </c>
      <c r="B13" s="27">
        <f>'Evaluator 1'!H13</f>
        <v>75.5</v>
      </c>
      <c r="C13" s="50">
        <f>'Evaluator 2'!H13</f>
        <v>66.5</v>
      </c>
      <c r="D13" s="50">
        <f>'Evaluator 3'!H13</f>
        <v>72</v>
      </c>
      <c r="E13" s="50">
        <f>'Evaluator 4'!H13</f>
        <v>60.5</v>
      </c>
      <c r="F13" s="50">
        <f>'Evaluator 5'!H15</f>
        <v>86</v>
      </c>
      <c r="G13" s="69">
        <f>'Evaluator 6'!H15</f>
        <v>81.2</v>
      </c>
      <c r="H13" s="28">
        <f t="shared" si="0"/>
        <v>73.61666666666666</v>
      </c>
      <c r="I13" s="51">
        <f t="shared" si="1"/>
        <v>6</v>
      </c>
      <c r="J13" s="26">
        <v>9</v>
      </c>
    </row>
    <row r="14" spans="1:10" s="39" customFormat="1" x14ac:dyDescent="0.2"/>
    <row r="15" spans="1:10" ht="15" x14ac:dyDescent="0.2">
      <c r="A15" s="39"/>
      <c r="B15" s="14" t="s">
        <v>42</v>
      </c>
      <c r="C15" s="39"/>
      <c r="D15" s="39"/>
      <c r="E15" s="39"/>
      <c r="F15" s="39"/>
      <c r="H15" s="10"/>
    </row>
    <row r="16" spans="1:10" ht="15" x14ac:dyDescent="0.2">
      <c r="A16" s="39"/>
      <c r="B16" s="11"/>
      <c r="C16" s="39"/>
      <c r="D16" s="39"/>
      <c r="E16" s="39"/>
      <c r="F16" s="39"/>
      <c r="H16" s="10"/>
    </row>
    <row r="17" spans="1:8" ht="15" x14ac:dyDescent="0.2">
      <c r="A17" s="39"/>
      <c r="B17" s="14" t="s">
        <v>43</v>
      </c>
      <c r="C17" s="39"/>
      <c r="D17" s="39"/>
      <c r="E17" s="39"/>
      <c r="F17" s="39"/>
      <c r="H17" s="10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N18" sqref="N18"/>
    </sheetView>
  </sheetViews>
  <sheetFormatPr defaultRowHeight="12.75" x14ac:dyDescent="0.2"/>
  <cols>
    <col min="1" max="1" width="29.5703125" customWidth="1"/>
    <col min="5" max="5" width="35.28515625" customWidth="1"/>
  </cols>
  <sheetData>
    <row r="1" spans="1:8" ht="23.25" customHeight="1" x14ac:dyDescent="0.2">
      <c r="A1" s="91" t="s">
        <v>12</v>
      </c>
      <c r="B1" s="91"/>
      <c r="C1" s="91"/>
      <c r="D1" s="91"/>
      <c r="E1" s="91"/>
      <c r="F1" s="91"/>
      <c r="G1" s="91"/>
      <c r="H1" s="91"/>
    </row>
    <row r="2" spans="1:8" ht="18.75" customHeight="1" x14ac:dyDescent="0.2">
      <c r="A2" s="91"/>
      <c r="B2" s="91"/>
      <c r="C2" s="91"/>
      <c r="D2" s="91"/>
      <c r="E2" s="91"/>
      <c r="F2" s="91"/>
      <c r="G2" s="91"/>
      <c r="H2" s="91"/>
    </row>
    <row r="3" spans="1:8" ht="15.75" thickBot="1" x14ac:dyDescent="0.25">
      <c r="A3" s="11"/>
      <c r="B3" s="11"/>
      <c r="C3" s="11"/>
      <c r="D3" s="11"/>
      <c r="E3" s="11"/>
      <c r="F3" s="11"/>
      <c r="G3" s="11"/>
      <c r="H3" s="11"/>
    </row>
    <row r="4" spans="1:8" ht="16.5" thickTop="1" x14ac:dyDescent="0.25">
      <c r="A4" s="92" t="s">
        <v>13</v>
      </c>
      <c r="B4" s="93"/>
      <c r="C4" s="93"/>
      <c r="D4" s="93"/>
      <c r="E4" s="94"/>
      <c r="F4" s="11"/>
      <c r="G4" s="11"/>
      <c r="H4" s="11"/>
    </row>
    <row r="5" spans="1:8" ht="15" x14ac:dyDescent="0.2">
      <c r="A5" s="95" t="s">
        <v>14</v>
      </c>
      <c r="B5" s="96"/>
      <c r="C5" s="96"/>
      <c r="D5" s="96"/>
      <c r="E5" s="97"/>
      <c r="F5" s="11"/>
      <c r="G5" s="11"/>
      <c r="H5" s="11"/>
    </row>
    <row r="6" spans="1:8" ht="15" x14ac:dyDescent="0.2">
      <c r="A6" s="98" t="s">
        <v>15</v>
      </c>
      <c r="B6" s="99"/>
      <c r="C6" s="99"/>
      <c r="D6" s="99"/>
      <c r="E6" s="100"/>
      <c r="F6" s="11"/>
      <c r="G6" s="11"/>
      <c r="H6" s="11"/>
    </row>
    <row r="7" spans="1:8" ht="15" x14ac:dyDescent="0.2">
      <c r="A7" s="98" t="s">
        <v>16</v>
      </c>
      <c r="B7" s="99"/>
      <c r="C7" s="99"/>
      <c r="D7" s="99"/>
      <c r="E7" s="100"/>
      <c r="F7" s="11"/>
      <c r="G7" s="11"/>
      <c r="H7" s="11"/>
    </row>
    <row r="8" spans="1:8" ht="15" x14ac:dyDescent="0.2">
      <c r="A8" s="98" t="s">
        <v>17</v>
      </c>
      <c r="B8" s="99"/>
      <c r="C8" s="99"/>
      <c r="D8" s="99"/>
      <c r="E8" s="100"/>
      <c r="F8" s="11"/>
      <c r="G8" s="11"/>
      <c r="H8" s="11"/>
    </row>
    <row r="9" spans="1:8" ht="15" x14ac:dyDescent="0.2">
      <c r="A9" s="98" t="s">
        <v>18</v>
      </c>
      <c r="B9" s="99"/>
      <c r="C9" s="99"/>
      <c r="D9" s="99"/>
      <c r="E9" s="100"/>
      <c r="F9" s="11"/>
      <c r="G9" s="11"/>
      <c r="H9" s="11"/>
    </row>
    <row r="10" spans="1:8" ht="15.75" thickBot="1" x14ac:dyDescent="0.25">
      <c r="A10" s="101" t="s">
        <v>19</v>
      </c>
      <c r="B10" s="102"/>
      <c r="C10" s="102"/>
      <c r="D10" s="102"/>
      <c r="E10" s="103"/>
      <c r="F10" s="11"/>
      <c r="G10" s="11"/>
      <c r="H10" s="11"/>
    </row>
    <row r="11" spans="1:8" ht="16.5" thickTop="1" thickBot="1" x14ac:dyDescent="0.25">
      <c r="A11" s="11"/>
      <c r="B11" s="11"/>
      <c r="C11" s="11"/>
      <c r="D11" s="11"/>
      <c r="E11" s="11"/>
      <c r="F11" s="11"/>
      <c r="G11" s="11"/>
      <c r="H11" s="11"/>
    </row>
    <row r="12" spans="1:8" ht="16.5" thickTop="1" x14ac:dyDescent="0.25">
      <c r="A12" s="92" t="s">
        <v>20</v>
      </c>
      <c r="B12" s="93"/>
      <c r="C12" s="93"/>
      <c r="D12" s="93"/>
      <c r="E12" s="104"/>
      <c r="F12" s="62" t="s">
        <v>21</v>
      </c>
      <c r="G12" s="62" t="s">
        <v>22</v>
      </c>
      <c r="H12" s="63" t="s">
        <v>23</v>
      </c>
    </row>
    <row r="13" spans="1:8" ht="47.25" customHeight="1" x14ac:dyDescent="0.2">
      <c r="A13" s="83" t="s">
        <v>36</v>
      </c>
      <c r="B13" s="84"/>
      <c r="C13" s="84"/>
      <c r="D13" s="84"/>
      <c r="E13" s="85"/>
      <c r="F13" s="64"/>
      <c r="G13" s="65">
        <v>6</v>
      </c>
      <c r="H13" s="66">
        <f t="shared" ref="H13:H18" si="0">F13*G13</f>
        <v>0</v>
      </c>
    </row>
    <row r="14" spans="1:8" ht="40.5" customHeight="1" x14ac:dyDescent="0.2">
      <c r="A14" s="83" t="s">
        <v>37</v>
      </c>
      <c r="B14" s="84"/>
      <c r="C14" s="84"/>
      <c r="D14" s="84"/>
      <c r="E14" s="85"/>
      <c r="F14" s="64"/>
      <c r="G14" s="65">
        <v>5</v>
      </c>
      <c r="H14" s="66">
        <f t="shared" si="0"/>
        <v>0</v>
      </c>
    </row>
    <row r="15" spans="1:8" ht="46.5" customHeight="1" x14ac:dyDescent="0.2">
      <c r="A15" s="83" t="s">
        <v>38</v>
      </c>
      <c r="B15" s="84"/>
      <c r="C15" s="84"/>
      <c r="D15" s="84"/>
      <c r="E15" s="85"/>
      <c r="F15" s="64"/>
      <c r="G15" s="65">
        <v>5</v>
      </c>
      <c r="H15" s="66">
        <f t="shared" si="0"/>
        <v>0</v>
      </c>
    </row>
    <row r="16" spans="1:8" ht="35.25" customHeight="1" x14ac:dyDescent="0.2">
      <c r="A16" s="83" t="s">
        <v>39</v>
      </c>
      <c r="B16" s="84"/>
      <c r="C16" s="84"/>
      <c r="D16" s="84"/>
      <c r="E16" s="85"/>
      <c r="F16" s="64"/>
      <c r="G16" s="65">
        <v>1</v>
      </c>
      <c r="H16" s="66">
        <f t="shared" si="0"/>
        <v>0</v>
      </c>
    </row>
    <row r="17" spans="1:8" ht="34.5" customHeight="1" x14ac:dyDescent="0.2">
      <c r="A17" s="86" t="s">
        <v>40</v>
      </c>
      <c r="B17" s="87"/>
      <c r="C17" s="87"/>
      <c r="D17" s="87"/>
      <c r="E17" s="88"/>
      <c r="F17" s="64"/>
      <c r="G17" s="65">
        <v>1</v>
      </c>
      <c r="H17" s="66">
        <f t="shared" si="0"/>
        <v>0</v>
      </c>
    </row>
    <row r="18" spans="1:8" ht="36" customHeight="1" x14ac:dyDescent="0.2">
      <c r="A18" s="86" t="s">
        <v>41</v>
      </c>
      <c r="B18" s="87"/>
      <c r="C18" s="87"/>
      <c r="D18" s="87"/>
      <c r="E18" s="88"/>
      <c r="F18" s="64"/>
      <c r="G18" s="65">
        <v>2</v>
      </c>
      <c r="H18" s="66">
        <f t="shared" si="0"/>
        <v>0</v>
      </c>
    </row>
    <row r="19" spans="1:8" ht="16.5" thickBot="1" x14ac:dyDescent="0.3">
      <c r="A19" s="11"/>
      <c r="B19" s="11"/>
      <c r="C19" s="11"/>
      <c r="D19" s="11"/>
      <c r="E19" s="11"/>
      <c r="F19" s="11"/>
      <c r="G19" s="67" t="s">
        <v>24</v>
      </c>
      <c r="H19" s="68">
        <f>SUM(H13:H18)</f>
        <v>0</v>
      </c>
    </row>
    <row r="20" spans="1:8" ht="15" x14ac:dyDescent="0.2">
      <c r="A20" s="89" t="s">
        <v>25</v>
      </c>
      <c r="B20" s="89"/>
      <c r="C20" s="89"/>
      <c r="D20" s="89"/>
      <c r="E20" s="89"/>
      <c r="F20" s="11"/>
      <c r="G20" s="11"/>
      <c r="H20" s="11"/>
    </row>
    <row r="21" spans="1:8" ht="15" x14ac:dyDescent="0.2">
      <c r="A21" s="11"/>
      <c r="B21" s="11"/>
      <c r="C21" s="11"/>
      <c r="D21" s="11"/>
      <c r="E21" s="11"/>
      <c r="F21" s="11"/>
      <c r="G21" s="11"/>
      <c r="H21" s="11"/>
    </row>
    <row r="22" spans="1:8" ht="15" x14ac:dyDescent="0.2">
      <c r="A22" s="90" t="s">
        <v>26</v>
      </c>
      <c r="B22" s="90"/>
      <c r="C22" s="90"/>
      <c r="D22" s="11"/>
      <c r="E22" s="11"/>
      <c r="F22" s="11"/>
      <c r="G22" s="11"/>
      <c r="H22" s="11"/>
    </row>
    <row r="23" spans="1:8" ht="15" x14ac:dyDescent="0.2">
      <c r="A23" s="11"/>
      <c r="B23" s="11"/>
      <c r="C23" s="11"/>
      <c r="D23" s="11"/>
      <c r="E23" s="11"/>
      <c r="F23" s="11"/>
      <c r="G23" s="11"/>
      <c r="H23" s="11"/>
    </row>
  </sheetData>
  <protectedRanges>
    <protectedRange sqref="F13:F18" name="Points_1_1_1_1_1"/>
  </protectedRanges>
  <mergeCells count="17">
    <mergeCell ref="A15:E15"/>
    <mergeCell ref="A1:H2"/>
    <mergeCell ref="A4:E4"/>
    <mergeCell ref="A5:E5"/>
    <mergeCell ref="A6:E6"/>
    <mergeCell ref="A7:E7"/>
    <mergeCell ref="A8:E8"/>
    <mergeCell ref="A9:E9"/>
    <mergeCell ref="A10:E10"/>
    <mergeCell ref="A12:E12"/>
    <mergeCell ref="A13:E13"/>
    <mergeCell ref="A14:E14"/>
    <mergeCell ref="A16:E16"/>
    <mergeCell ref="A17:E17"/>
    <mergeCell ref="A18:E18"/>
    <mergeCell ref="A20:E20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2019-04-09T19:36:44Z</dcterms:modified>
</cp:coreProperties>
</file>