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PURCHASING\Contracts Reporting Department\FY2018\Open Record Evaluations\4.9.19\"/>
    </mc:Choice>
  </mc:AlternateContent>
  <bookViews>
    <workbookView xWindow="1290" yWindow="240" windowWidth="20595" windowHeight="12450" tabRatio="814" activeTab="6"/>
  </bookViews>
  <sheets>
    <sheet name="Responses" sheetId="19" r:id="rId1"/>
    <sheet name="Evaluator 1" sheetId="20" r:id="rId2"/>
    <sheet name="Evaluator 2" sheetId="21" r:id="rId3"/>
    <sheet name="Evaluator 3" sheetId="22" r:id="rId4"/>
    <sheet name="Evaluator 4" sheetId="23" r:id="rId5"/>
    <sheet name="Evaluator 5" sheetId="26" r:id="rId6"/>
    <sheet name="Summary" sheetId="28" r:id="rId7"/>
    <sheet name="Criteria" sheetId="33" r:id="rId8"/>
  </sheets>
  <externalReferences>
    <externalReference r:id="rId9"/>
  </externalReferences>
  <definedNames>
    <definedName name="_AtRisk_SimSetting_AutomaticallyGenerateReports" hidden="1">FALSE</definedName>
    <definedName name="_AtRisk_SimSetting_AutomaticResultsDisplayMode" hidden="1">2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FALSE</definedName>
    <definedName name="_AtRisk_SimSetting_LiveUpdatePeriod" hidden="1">-1</definedName>
    <definedName name="_AtRisk_SimSetting_RandomNumberGenerator" hidden="1">7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1</definedName>
    <definedName name="_AtRisk_SimSetting_StdRecalcWithoutRiskStatic" hidden="1">0</definedName>
    <definedName name="_AtRisk_SimSetting_StdRecalcWithoutRiskStaticPercentile" hidden="1">0.5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5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5000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2</definedName>
    <definedName name="RiskUpdateDisplay" hidden="1">FALSE</definedName>
    <definedName name="RiskUseDifferentSeedForEachSim" hidden="1">FALSE</definedName>
    <definedName name="RiskUseFixedSeed" hidden="1">TRUE</definedName>
    <definedName name="RiskUseMultipleCPUs" hidden="1">TRUE</definedName>
  </definedNames>
  <calcPr calcId="152511"/>
</workbook>
</file>

<file path=xl/calcChain.xml><?xml version="1.0" encoding="utf-8"?>
<calcChain xmlns="http://schemas.openxmlformats.org/spreadsheetml/2006/main">
  <c r="H26" i="33" l="1"/>
  <c r="H25" i="33"/>
  <c r="H24" i="33"/>
  <c r="H23" i="33"/>
  <c r="H27" i="33" s="1"/>
  <c r="H22" i="33"/>
  <c r="H21" i="33"/>
  <c r="H20" i="33"/>
  <c r="B6" i="33"/>
  <c r="A2" i="33"/>
  <c r="A6" i="28" l="1"/>
  <c r="A7" i="28"/>
  <c r="A8" i="28"/>
  <c r="A9" i="28"/>
  <c r="A10" i="28"/>
  <c r="A5" i="28"/>
  <c r="A2" i="28" l="1"/>
  <c r="A2" i="26"/>
  <c r="A2" i="23"/>
  <c r="A2" i="22"/>
  <c r="A2" i="21"/>
  <c r="A2" i="20"/>
  <c r="A6" i="26"/>
  <c r="A7" i="26"/>
  <c r="A8" i="26"/>
  <c r="A9" i="26"/>
  <c r="A10" i="26"/>
  <c r="A6" i="23"/>
  <c r="A7" i="23"/>
  <c r="A8" i="23"/>
  <c r="A9" i="23"/>
  <c r="A10" i="23"/>
  <c r="A6" i="22"/>
  <c r="A7" i="22"/>
  <c r="A8" i="22"/>
  <c r="A9" i="22"/>
  <c r="A10" i="22"/>
  <c r="A5" i="22"/>
  <c r="A6" i="21"/>
  <c r="A7" i="21"/>
  <c r="A8" i="21"/>
  <c r="A9" i="21"/>
  <c r="A10" i="21"/>
  <c r="A6" i="20"/>
  <c r="A7" i="20"/>
  <c r="A8" i="20"/>
  <c r="A9" i="20"/>
  <c r="A10" i="20"/>
  <c r="A5" i="26"/>
  <c r="A5" i="23"/>
  <c r="A5" i="21"/>
  <c r="A5" i="20"/>
  <c r="I5" i="26" l="1"/>
  <c r="F5" i="28" s="1"/>
  <c r="I6" i="26"/>
  <c r="F6" i="28" s="1"/>
  <c r="I7" i="26"/>
  <c r="F7" i="28" s="1"/>
  <c r="I8" i="26"/>
  <c r="F8" i="28" s="1"/>
  <c r="I9" i="26"/>
  <c r="F9" i="28" s="1"/>
  <c r="I10" i="26"/>
  <c r="F10" i="28" s="1"/>
  <c r="I7" i="23" l="1"/>
  <c r="E7" i="28" s="1"/>
  <c r="I8" i="23"/>
  <c r="E8" i="28" s="1"/>
  <c r="I9" i="23"/>
  <c r="E9" i="28" s="1"/>
  <c r="I10" i="23"/>
  <c r="E10" i="28" s="1"/>
  <c r="I5" i="23"/>
  <c r="E5" i="28" s="1"/>
  <c r="I6" i="23"/>
  <c r="E6" i="28" s="1"/>
  <c r="I8" i="22"/>
  <c r="D8" i="28" s="1"/>
  <c r="I7" i="22"/>
  <c r="D7" i="28" s="1"/>
  <c r="I5" i="22" l="1"/>
  <c r="D5" i="28" s="1"/>
  <c r="I6" i="22"/>
  <c r="D6" i="28" s="1"/>
  <c r="I10" i="22"/>
  <c r="D10" i="28" s="1"/>
  <c r="I9" i="22"/>
  <c r="D9" i="28" s="1"/>
  <c r="I10" i="21"/>
  <c r="C10" i="28" s="1"/>
  <c r="I9" i="21"/>
  <c r="C9" i="28" s="1"/>
  <c r="I8" i="21"/>
  <c r="C8" i="28" s="1"/>
  <c r="I7" i="21"/>
  <c r="C7" i="28" s="1"/>
  <c r="I6" i="21"/>
  <c r="C6" i="28" s="1"/>
  <c r="I5" i="21"/>
  <c r="C5" i="28" s="1"/>
  <c r="I5" i="20" l="1"/>
  <c r="B5" i="28" s="1"/>
  <c r="I6" i="20"/>
  <c r="B6" i="28" s="1"/>
  <c r="I7" i="20"/>
  <c r="B7" i="28" s="1"/>
  <c r="I8" i="20"/>
  <c r="B8" i="28" s="1"/>
  <c r="I9" i="20"/>
  <c r="B9" i="28" s="1"/>
  <c r="I10" i="20"/>
  <c r="B10" i="28" s="1"/>
  <c r="G5" i="28" l="1"/>
  <c r="G10" i="28" l="1"/>
  <c r="G9" i="28"/>
  <c r="G8" i="28"/>
  <c r="G7" i="28"/>
  <c r="G6" i="28"/>
  <c r="H6" i="28" l="1"/>
  <c r="H10" i="28"/>
  <c r="H9" i="28"/>
  <c r="H7" i="28"/>
  <c r="H5" i="28"/>
  <c r="H8" i="28"/>
</calcChain>
</file>

<file path=xl/sharedStrings.xml><?xml version="1.0" encoding="utf-8"?>
<sst xmlns="http://schemas.openxmlformats.org/spreadsheetml/2006/main" count="94" uniqueCount="53">
  <si>
    <t xml:space="preserve">RESPONDENT SUMMARY </t>
  </si>
  <si>
    <t>Ranking</t>
  </si>
  <si>
    <t>Company/Vendor Name</t>
  </si>
  <si>
    <t>Average Score</t>
  </si>
  <si>
    <t>Company/Vendor Name:</t>
  </si>
  <si>
    <t>Criterion #1</t>
  </si>
  <si>
    <t>Criterion #2</t>
  </si>
  <si>
    <t>Criterion #3</t>
  </si>
  <si>
    <r>
      <t xml:space="preserve">Total
</t>
    </r>
    <r>
      <rPr>
        <b/>
        <sz val="8"/>
        <rFont val="Arial"/>
        <family val="2"/>
      </rPr>
      <t>(technical)</t>
    </r>
  </si>
  <si>
    <t>Criterion #4</t>
  </si>
  <si>
    <t>Criterion #5</t>
  </si>
  <si>
    <t>Criterion #6</t>
  </si>
  <si>
    <t xml:space="preserve">Total
</t>
  </si>
  <si>
    <t>Criterion #7</t>
  </si>
  <si>
    <t xml:space="preserve">Company/Vendor Name:  </t>
  </si>
  <si>
    <t>Evaluator Name:</t>
  </si>
  <si>
    <t xml:space="preserve">Please rate the vendor from 1 to 5, using the following criteria to indicate to what level you agree with the statements below, as they related to the vendor's response. </t>
  </si>
  <si>
    <t>Point Scale</t>
  </si>
  <si>
    <t>5.0  =    Exceptional, exceeds and fully meets all requirements</t>
  </si>
  <si>
    <t>4.0 to 4.5 = Advantageous, exceeds some requirements</t>
  </si>
  <si>
    <t>3.0 to 3.5 = Meets minimal requirements</t>
  </si>
  <si>
    <t>2.0 to 2.5 = Addresses most of the minimal requirements</t>
  </si>
  <si>
    <t>1.0 to 1.5 = Addresses part of minimal requirements</t>
  </si>
  <si>
    <t>0  =    No Response</t>
  </si>
  <si>
    <t>Evaluation Criteria</t>
  </si>
  <si>
    <t>Points</t>
  </si>
  <si>
    <t>Weight</t>
  </si>
  <si>
    <t>Score</t>
  </si>
  <si>
    <t>*Total =</t>
  </si>
  <si>
    <t>*Note:  Total should be equal to 100 if received 5-point per criterion.</t>
  </si>
  <si>
    <t>Special Instructions for Evaluators:</t>
  </si>
  <si>
    <t>Anslow Bryant Construction Ltd.</t>
  </si>
  <si>
    <t>J.T. Vaughn Construction</t>
  </si>
  <si>
    <t>Morganti</t>
  </si>
  <si>
    <t>Rogers-Obrien</t>
  </si>
  <si>
    <t>The Whiting-Turner Contracting Co.</t>
  </si>
  <si>
    <t>RFQ 730-18025 CMAR Energy Research Bldg 11 Engineering Lab Renovation</t>
  </si>
  <si>
    <t>Prepared by:  Tim Henry 2/23/18</t>
  </si>
  <si>
    <t>RESPONDENT EVALUATION MATRIX</t>
  </si>
  <si>
    <t>1. Relevant Experience and Capabilities (Section 4.3)</t>
  </si>
  <si>
    <t>2. Qualifications of Project Team (Section 4.4)</t>
  </si>
  <si>
    <t>3. Ability to Establish Budgets and Control Costs(Section 4.5)</t>
  </si>
  <si>
    <t>4. Ability to Meet Schedules (Section 4.6)</t>
  </si>
  <si>
    <t>5. Knowledge of &amp; Approach to Best Practices (Section 4.7)</t>
  </si>
  <si>
    <t>6. Ability to Manage Construction Safety Risks (Section 4.8)</t>
  </si>
  <si>
    <t>7. Quality and Responsiveness of Qualifications (Section 4.9)</t>
  </si>
  <si>
    <t>Checked by:  Jack Tenner 2/23/18</t>
  </si>
  <si>
    <t>Bartlett Cocke General Contractors</t>
  </si>
  <si>
    <t>Evaluator 1</t>
  </si>
  <si>
    <t>Evaluator 2</t>
  </si>
  <si>
    <t>Evaluator 3</t>
  </si>
  <si>
    <t>Evaluator 4</t>
  </si>
  <si>
    <t>Evaluator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</si>
</sst>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37" x14ac:knownFonts="1">
    <font>
      <sz val="10"/>
      <name val="Arial"/>
    </font>
    <font>
      <sz val="8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2"/>
      <color rgb="FFFF0000"/>
      <name val="Arial"/>
      <family val="2"/>
    </font>
    <font>
      <b/>
      <sz val="8"/>
      <name val="Arial"/>
      <family val="2"/>
    </font>
    <font>
      <sz val="10"/>
      <color rgb="FFFF0000"/>
      <name val="Arial"/>
      <family val="2"/>
    </font>
    <font>
      <sz val="12"/>
      <color rgb="FF00B0F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indexed="12"/>
      <name val="Arial"/>
      <family val="2"/>
    </font>
    <font>
      <sz val="12"/>
      <color indexed="10"/>
      <name val="Arial"/>
      <family val="2"/>
    </font>
    <font>
      <sz val="11"/>
      <name val="Arial"/>
      <family val="2"/>
    </font>
    <font>
      <sz val="11"/>
      <color rgb="FFFF0000"/>
      <name val="Arial"/>
      <family val="2"/>
    </font>
    <font>
      <u/>
      <sz val="12"/>
      <name val="Arial"/>
      <family val="2"/>
    </font>
    <font>
      <b/>
      <sz val="12"/>
      <color indexed="1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3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49">
    <xf numFmtId="0" fontId="0" fillId="0" borderId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9" borderId="0" applyNumberFormat="0" applyBorder="0" applyAlignment="0" applyProtection="0"/>
    <xf numFmtId="0" fontId="6" fillId="12" borderId="0" applyNumberFormat="0" applyBorder="0" applyAlignment="0" applyProtection="0"/>
    <xf numFmtId="0" fontId="6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23" borderId="0" applyNumberFormat="0" applyBorder="0" applyAlignment="0" applyProtection="0"/>
    <xf numFmtId="0" fontId="8" fillId="7" borderId="0" applyNumberFormat="0" applyBorder="0" applyAlignment="0" applyProtection="0"/>
    <xf numFmtId="0" fontId="9" fillId="24" borderId="7" applyNumberFormat="0" applyAlignment="0" applyProtection="0"/>
    <xf numFmtId="0" fontId="10" fillId="25" borderId="8" applyNumberFormat="0" applyAlignment="0" applyProtection="0"/>
    <xf numFmtId="0" fontId="11" fillId="0" borderId="0" applyNumberFormat="0" applyFill="0" applyBorder="0" applyAlignment="0" applyProtection="0"/>
    <xf numFmtId="0" fontId="12" fillId="8" borderId="0" applyNumberFormat="0" applyBorder="0" applyAlignment="0" applyProtection="0"/>
    <xf numFmtId="0" fontId="13" fillId="0" borderId="9" applyNumberFormat="0" applyFill="0" applyAlignment="0" applyProtection="0"/>
    <xf numFmtId="0" fontId="14" fillId="0" borderId="10" applyNumberFormat="0" applyFill="0" applyAlignment="0" applyProtection="0"/>
    <xf numFmtId="0" fontId="15" fillId="0" borderId="11" applyNumberFormat="0" applyFill="0" applyAlignment="0" applyProtection="0"/>
    <xf numFmtId="0" fontId="15" fillId="0" borderId="0" applyNumberFormat="0" applyFill="0" applyBorder="0" applyAlignment="0" applyProtection="0"/>
    <xf numFmtId="0" fontId="16" fillId="11" borderId="7" applyNumberFormat="0" applyAlignment="0" applyProtection="0"/>
    <xf numFmtId="0" fontId="17" fillId="0" borderId="12" applyNumberFormat="0" applyFill="0" applyAlignment="0" applyProtection="0"/>
    <xf numFmtId="0" fontId="18" fillId="26" borderId="0" applyNumberFormat="0" applyBorder="0" applyAlignment="0" applyProtection="0"/>
    <xf numFmtId="0" fontId="5" fillId="27" borderId="13" applyNumberFormat="0" applyFont="0" applyAlignment="0" applyProtection="0"/>
    <xf numFmtId="0" fontId="19" fillId="24" borderId="14" applyNumberFormat="0" applyAlignment="0" applyProtection="0"/>
    <xf numFmtId="0" fontId="20" fillId="0" borderId="0" applyNumberFormat="0" applyFill="0" applyBorder="0" applyAlignment="0" applyProtection="0"/>
    <xf numFmtId="0" fontId="21" fillId="0" borderId="15" applyNumberFormat="0" applyFill="0" applyAlignment="0" applyProtection="0"/>
    <xf numFmtId="0" fontId="22" fillId="0" borderId="0" applyNumberFormat="0" applyFill="0" applyBorder="0" applyAlignment="0" applyProtection="0"/>
    <xf numFmtId="0" fontId="5" fillId="27" borderId="13" applyNumberFormat="0" applyFont="0" applyAlignment="0" applyProtection="0"/>
    <xf numFmtId="44" fontId="5" fillId="0" borderId="0" applyFont="0" applyFill="0" applyBorder="0" applyAlignment="0" applyProtection="0"/>
    <xf numFmtId="0" fontId="4" fillId="27" borderId="13" applyNumberFormat="0" applyFont="0" applyAlignment="0" applyProtection="0"/>
    <xf numFmtId="0" fontId="5" fillId="0" borderId="0"/>
    <xf numFmtId="0" fontId="4" fillId="27" borderId="13" applyNumberFormat="0" applyFont="0" applyAlignment="0" applyProtection="0"/>
    <xf numFmtId="0" fontId="4" fillId="27" borderId="13" applyNumberFormat="0" applyFont="0" applyAlignment="0" applyProtection="0"/>
    <xf numFmtId="0" fontId="4" fillId="0" borderId="0"/>
  </cellStyleXfs>
  <cellXfs count="96">
    <xf numFmtId="0" fontId="0" fillId="0" borderId="0" xfId="0"/>
    <xf numFmtId="0" fontId="2" fillId="0" borderId="0" xfId="0" applyFont="1"/>
    <xf numFmtId="0" fontId="3" fillId="2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2" fillId="0" borderId="0" xfId="0" applyFont="1" applyFill="1"/>
    <xf numFmtId="2" fontId="2" fillId="0" borderId="6" xfId="0" applyNumberFormat="1" applyFont="1" applyBorder="1"/>
    <xf numFmtId="0" fontId="0" fillId="0" borderId="0" xfId="0"/>
    <xf numFmtId="0" fontId="2" fillId="0" borderId="16" xfId="0" applyFont="1" applyBorder="1"/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 textRotation="90"/>
    </xf>
    <xf numFmtId="0" fontId="3" fillId="0" borderId="0" xfId="0" applyFont="1" applyAlignment="1">
      <alignment horizontal="center" vertical="center"/>
    </xf>
    <xf numFmtId="0" fontId="3" fillId="5" borderId="20" xfId="0" applyFont="1" applyFill="1" applyBorder="1" applyAlignment="1">
      <alignment horizontal="center" vertical="center" textRotation="90"/>
    </xf>
    <xf numFmtId="0" fontId="3" fillId="0" borderId="20" xfId="0" applyFont="1" applyBorder="1" applyAlignment="1">
      <alignment horizontal="center" vertical="center"/>
    </xf>
    <xf numFmtId="0" fontId="0" fillId="0" borderId="0" xfId="0"/>
    <xf numFmtId="0" fontId="2" fillId="0" borderId="0" xfId="0" applyFont="1"/>
    <xf numFmtId="0" fontId="2" fillId="0" borderId="16" xfId="0" applyFont="1" applyBorder="1"/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 textRotation="90"/>
    </xf>
    <xf numFmtId="0" fontId="2" fillId="0" borderId="3" xfId="0" applyFont="1" applyFill="1" applyBorder="1" applyAlignment="1">
      <alignment horizontal="center"/>
    </xf>
    <xf numFmtId="0" fontId="2" fillId="0" borderId="0" xfId="0" applyFont="1" applyBorder="1"/>
    <xf numFmtId="0" fontId="23" fillId="0" borderId="0" xfId="0" applyFont="1"/>
    <xf numFmtId="0" fontId="3" fillId="0" borderId="19" xfId="0" applyFont="1" applyBorder="1" applyAlignment="1">
      <alignment horizontal="center" vertical="center" wrapText="1"/>
    </xf>
    <xf numFmtId="0" fontId="2" fillId="0" borderId="5" xfId="0" applyFont="1" applyBorder="1"/>
    <xf numFmtId="0" fontId="26" fillId="0" borderId="0" xfId="0" applyFont="1" applyFill="1"/>
    <xf numFmtId="0" fontId="25" fillId="0" borderId="0" xfId="0" applyFont="1"/>
    <xf numFmtId="0" fontId="28" fillId="0" borderId="0" xfId="0" applyFont="1"/>
    <xf numFmtId="0" fontId="29" fillId="0" borderId="18" xfId="0" applyFont="1" applyBorder="1" applyAlignment="1">
      <alignment horizontal="center" vertical="center" textRotation="90"/>
    </xf>
    <xf numFmtId="2" fontId="30" fillId="0" borderId="5" xfId="0" applyNumberFormat="1" applyFont="1" applyBorder="1"/>
    <xf numFmtId="0" fontId="27" fillId="0" borderId="0" xfId="0" applyFont="1" applyAlignment="1">
      <alignment horizontal="center"/>
    </xf>
    <xf numFmtId="0" fontId="27" fillId="28" borderId="0" xfId="0" applyFont="1" applyFill="1" applyAlignment="1">
      <alignment horizontal="center"/>
    </xf>
    <xf numFmtId="0" fontId="3" fillId="0" borderId="24" xfId="0" applyFont="1" applyFill="1" applyBorder="1" applyAlignment="1">
      <alignment horizontal="center"/>
    </xf>
    <xf numFmtId="0" fontId="3" fillId="29" borderId="0" xfId="0" applyFont="1" applyFill="1" applyAlignment="1">
      <alignment horizontal="center" vertical="center"/>
    </xf>
    <xf numFmtId="0" fontId="3" fillId="29" borderId="24" xfId="0" applyFont="1" applyFill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2" fontId="2" fillId="0" borderId="21" xfId="0" applyNumberFormat="1" applyFont="1" applyFill="1" applyBorder="1"/>
    <xf numFmtId="2" fontId="2" fillId="0" borderId="22" xfId="0" applyNumberFormat="1" applyFont="1" applyFill="1" applyBorder="1"/>
    <xf numFmtId="2" fontId="2" fillId="0" borderId="23" xfId="0" applyNumberFormat="1" applyFont="1" applyFill="1" applyBorder="1"/>
    <xf numFmtId="0" fontId="2" fillId="0" borderId="3" xfId="0" applyFont="1" applyFill="1" applyBorder="1"/>
    <xf numFmtId="0" fontId="0" fillId="0" borderId="0" xfId="0" applyFill="1"/>
    <xf numFmtId="0" fontId="2" fillId="30" borderId="3" xfId="0" applyFont="1" applyFill="1" applyBorder="1" applyAlignment="1">
      <alignment horizontal="center"/>
    </xf>
    <xf numFmtId="0" fontId="2" fillId="0" borderId="25" xfId="0" applyFont="1" applyBorder="1"/>
    <xf numFmtId="0" fontId="2" fillId="31" borderId="5" xfId="0" applyFont="1" applyFill="1" applyBorder="1"/>
    <xf numFmtId="0" fontId="2" fillId="31" borderId="25" xfId="0" applyFont="1" applyFill="1" applyBorder="1"/>
    <xf numFmtId="0" fontId="2" fillId="0" borderId="5" xfId="0" applyFont="1" applyFill="1" applyBorder="1"/>
    <xf numFmtId="0" fontId="2" fillId="0" borderId="25" xfId="0" applyFont="1" applyFill="1" applyBorder="1"/>
    <xf numFmtId="0" fontId="3" fillId="0" borderId="0" xfId="0" applyFont="1" applyFill="1" applyAlignment="1">
      <alignment horizontal="center" vertical="center"/>
    </xf>
    <xf numFmtId="2" fontId="2" fillId="32" borderId="21" xfId="0" applyNumberFormat="1" applyFont="1" applyFill="1" applyBorder="1"/>
    <xf numFmtId="2" fontId="2" fillId="32" borderId="22" xfId="0" applyNumberFormat="1" applyFont="1" applyFill="1" applyBorder="1"/>
    <xf numFmtId="2" fontId="2" fillId="32" borderId="23" xfId="0" applyNumberFormat="1" applyFont="1" applyFill="1" applyBorder="1"/>
    <xf numFmtId="0" fontId="2" fillId="32" borderId="3" xfId="0" applyFont="1" applyFill="1" applyBorder="1"/>
    <xf numFmtId="0" fontId="3" fillId="32" borderId="24" xfId="0" applyFont="1" applyFill="1" applyBorder="1" applyAlignment="1">
      <alignment horizontal="center"/>
    </xf>
    <xf numFmtId="0" fontId="0" fillId="32" borderId="0" xfId="0" applyFill="1"/>
    <xf numFmtId="0" fontId="2" fillId="32" borderId="3" xfId="0" applyFont="1" applyFill="1" applyBorder="1" applyAlignment="1">
      <alignment horizontal="center"/>
    </xf>
    <xf numFmtId="0" fontId="3" fillId="4" borderId="37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3" borderId="39" xfId="0" applyFont="1" applyFill="1" applyBorder="1" applyAlignment="1">
      <alignment horizontal="center" vertical="center"/>
    </xf>
    <xf numFmtId="0" fontId="33" fillId="0" borderId="0" xfId="0" applyFont="1"/>
    <xf numFmtId="0" fontId="34" fillId="0" borderId="0" xfId="0" applyFont="1" applyAlignment="1">
      <alignment vertical="center"/>
    </xf>
    <xf numFmtId="0" fontId="3" fillId="33" borderId="40" xfId="0" applyFont="1" applyFill="1" applyBorder="1" applyAlignment="1">
      <alignment horizontal="right"/>
    </xf>
    <xf numFmtId="0" fontId="3" fillId="33" borderId="41" xfId="0" applyFont="1" applyFill="1" applyBorder="1" applyAlignment="1">
      <alignment horizontal="center"/>
    </xf>
    <xf numFmtId="0" fontId="3" fillId="4" borderId="36" xfId="0" applyFont="1" applyFill="1" applyBorder="1" applyAlignment="1">
      <alignment horizontal="center"/>
    </xf>
    <xf numFmtId="0" fontId="2" fillId="31" borderId="3" xfId="0" applyFont="1" applyFill="1" applyBorder="1" applyAlignment="1">
      <alignment horizontal="center"/>
    </xf>
    <xf numFmtId="0" fontId="3" fillId="31" borderId="24" xfId="0" applyFont="1" applyFill="1" applyBorder="1" applyAlignment="1">
      <alignment horizontal="center"/>
    </xf>
    <xf numFmtId="2" fontId="2" fillId="31" borderId="6" xfId="0" applyNumberFormat="1" applyFont="1" applyFill="1" applyBorder="1"/>
    <xf numFmtId="2" fontId="30" fillId="31" borderId="5" xfId="0" applyNumberFormat="1" applyFont="1" applyFill="1" applyBorder="1"/>
    <xf numFmtId="0" fontId="0" fillId="31" borderId="0" xfId="0" applyFill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4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6" fillId="0" borderId="0" xfId="0" applyFont="1" applyAlignment="1">
      <alignment horizontal="center"/>
    </xf>
    <xf numFmtId="0" fontId="31" fillId="0" borderId="26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32" fillId="0" borderId="30" xfId="0" applyFont="1" applyBorder="1" applyAlignment="1">
      <alignment horizontal="left" vertical="center" wrapText="1"/>
    </xf>
    <xf numFmtId="0" fontId="32" fillId="0" borderId="31" xfId="0" applyFont="1" applyBorder="1" applyAlignment="1">
      <alignment horizontal="left" vertical="center" wrapText="1"/>
    </xf>
    <xf numFmtId="0" fontId="32" fillId="0" borderId="38" xfId="0" applyFont="1" applyBorder="1" applyAlignment="1">
      <alignment horizontal="left" vertical="center" wrapText="1"/>
    </xf>
    <xf numFmtId="0" fontId="3" fillId="4" borderId="27" xfId="0" applyFont="1" applyFill="1" applyBorder="1" applyAlignment="1">
      <alignment horizontal="center"/>
    </xf>
    <xf numFmtId="0" fontId="3" fillId="4" borderId="28" xfId="0" applyFont="1" applyFill="1" applyBorder="1" applyAlignment="1">
      <alignment horizontal="center"/>
    </xf>
    <xf numFmtId="0" fontId="3" fillId="4" borderId="42" xfId="0" applyFont="1" applyFill="1" applyBorder="1" applyAlignment="1">
      <alignment horizontal="center"/>
    </xf>
    <xf numFmtId="0" fontId="32" fillId="0" borderId="30" xfId="0" applyFont="1" applyBorder="1" applyAlignment="1">
      <alignment vertical="center" wrapText="1"/>
    </xf>
    <xf numFmtId="0" fontId="32" fillId="0" borderId="31" xfId="0" applyFont="1" applyBorder="1" applyAlignment="1">
      <alignment vertical="center" wrapText="1"/>
    </xf>
    <xf numFmtId="0" fontId="32" fillId="0" borderId="38" xfId="0" applyFont="1" applyBorder="1" applyAlignment="1">
      <alignment vertical="center" wrapText="1"/>
    </xf>
    <xf numFmtId="0" fontId="2" fillId="0" borderId="0" xfId="0" applyFont="1" applyAlignment="1">
      <alignment horizontal="left" wrapText="1"/>
    </xf>
    <xf numFmtId="0" fontId="2" fillId="0" borderId="30" xfId="0" applyFont="1" applyBorder="1" applyAlignment="1">
      <alignment horizontal="left"/>
    </xf>
    <xf numFmtId="0" fontId="2" fillId="0" borderId="31" xfId="0" applyFont="1" applyBorder="1" applyAlignment="1">
      <alignment horizontal="left"/>
    </xf>
    <xf numFmtId="0" fontId="2" fillId="0" borderId="32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35" fillId="0" borderId="0" xfId="0" applyFont="1" applyAlignment="1">
      <alignment horizontal="left"/>
    </xf>
    <xf numFmtId="0" fontId="2" fillId="0" borderId="33" xfId="0" applyFont="1" applyBorder="1" applyAlignment="1">
      <alignment horizontal="left"/>
    </xf>
    <xf numFmtId="0" fontId="2" fillId="0" borderId="34" xfId="0" applyFont="1" applyBorder="1" applyAlignment="1">
      <alignment horizontal="left"/>
    </xf>
    <xf numFmtId="0" fontId="2" fillId="0" borderId="35" xfId="0" applyFont="1" applyBorder="1" applyAlignment="1">
      <alignment horizontal="left"/>
    </xf>
    <xf numFmtId="0" fontId="3" fillId="4" borderId="29" xfId="0" applyFont="1" applyFill="1" applyBorder="1" applyAlignment="1">
      <alignment horizontal="center"/>
    </xf>
    <xf numFmtId="0" fontId="2" fillId="0" borderId="30" xfId="0" applyFont="1" applyBorder="1" applyAlignment="1">
      <alignment horizontal="left" vertical="center" wrapText="1"/>
    </xf>
    <xf numFmtId="0" fontId="2" fillId="0" borderId="31" xfId="0" applyFont="1" applyBorder="1" applyAlignment="1">
      <alignment horizontal="left" vertical="center" wrapText="1"/>
    </xf>
    <xf numFmtId="0" fontId="2" fillId="0" borderId="32" xfId="0" applyFont="1" applyBorder="1" applyAlignment="1">
      <alignment horizontal="left" vertical="center" wrapText="1"/>
    </xf>
  </cellXfs>
  <cellStyles count="49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40% - Accent1 2" xfId="7"/>
    <cellStyle name="40% - Accent2 2" xfId="8"/>
    <cellStyle name="40% - Accent3 2" xfId="9"/>
    <cellStyle name="40% - Accent4 2" xfId="10"/>
    <cellStyle name="40% - Accent5 2" xfId="11"/>
    <cellStyle name="40% - Accent6 2" xfId="12"/>
    <cellStyle name="60% - Accent1 2" xfId="13"/>
    <cellStyle name="60% - Accent2 2" xfId="14"/>
    <cellStyle name="60% - Accent3 2" xfId="15"/>
    <cellStyle name="60% - Accent4 2" xfId="16"/>
    <cellStyle name="60% - Accent5 2" xfId="17"/>
    <cellStyle name="60% - Accent6 2" xfId="18"/>
    <cellStyle name="Accent1 2" xfId="19"/>
    <cellStyle name="Accent2 2" xfId="20"/>
    <cellStyle name="Accent3 2" xfId="21"/>
    <cellStyle name="Accent4 2" xfId="22"/>
    <cellStyle name="Accent5 2" xfId="23"/>
    <cellStyle name="Accent6 2" xfId="24"/>
    <cellStyle name="Bad 2" xfId="25"/>
    <cellStyle name="Calculation 2" xfId="26"/>
    <cellStyle name="Check Cell 2" xfId="27"/>
    <cellStyle name="Currency 2" xfId="43"/>
    <cellStyle name="Explanatory Text 2" xfId="28"/>
    <cellStyle name="Good 2" xfId="29"/>
    <cellStyle name="Heading 1 2" xfId="30"/>
    <cellStyle name="Heading 2 2" xfId="31"/>
    <cellStyle name="Heading 3 2" xfId="32"/>
    <cellStyle name="Heading 4 2" xfId="33"/>
    <cellStyle name="Input 2" xfId="34"/>
    <cellStyle name="Linked Cell 2" xfId="35"/>
    <cellStyle name="Neutral 2" xfId="36"/>
    <cellStyle name="Normal" xfId="0" builtinId="0"/>
    <cellStyle name="Normal 2" xfId="45"/>
    <cellStyle name="Normal 3" xfId="48"/>
    <cellStyle name="Note 2" xfId="42"/>
    <cellStyle name="Note 2 2" xfId="47"/>
    <cellStyle name="Note 2 3" xfId="46"/>
    <cellStyle name="Note 3" xfId="37"/>
    <cellStyle name="Note 4" xfId="44"/>
    <cellStyle name="Output 2" xfId="38"/>
    <cellStyle name="Title 2" xfId="39"/>
    <cellStyle name="Total 2" xfId="40"/>
    <cellStyle name="Warning Text 2" xfId="4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valuator%20Matrix%20RFQ730-18025%20CMAR%20Energy%20Research%20Bldg%2011%20Engineering%20Lab%20Renovat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RFP Submittal"/>
      <sheetName val="1"/>
      <sheetName val="2"/>
      <sheetName val="3"/>
      <sheetName val="4"/>
      <sheetName val="5"/>
      <sheetName val="6"/>
      <sheetName val="Summary"/>
    </sheetNames>
    <sheetDataSet>
      <sheetData sheetId="0">
        <row r="6">
          <cell r="A6" t="str">
            <v>RFQ 730-18025 CMAR Energy Research Bldg 11 Engineering Lab Renovation</v>
          </cell>
        </row>
      </sheetData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0"/>
  <sheetViews>
    <sheetView workbookViewId="0">
      <selection activeCell="A20" sqref="A20"/>
    </sheetView>
  </sheetViews>
  <sheetFormatPr defaultRowHeight="12.75" x14ac:dyDescent="0.2"/>
  <cols>
    <col min="1" max="1" width="75.28515625" bestFit="1" customWidth="1"/>
  </cols>
  <sheetData>
    <row r="2" spans="1:5" ht="31.5" x14ac:dyDescent="0.2">
      <c r="A2" s="34" t="s">
        <v>36</v>
      </c>
    </row>
    <row r="3" spans="1:5" ht="13.5" thickBot="1" x14ac:dyDescent="0.25"/>
    <row r="4" spans="1:5" ht="26.25" customHeight="1" thickTop="1" x14ac:dyDescent="0.2">
      <c r="A4" s="4" t="s">
        <v>2</v>
      </c>
    </row>
    <row r="5" spans="1:5" s="1" customFormat="1" ht="15" x14ac:dyDescent="0.2">
      <c r="A5" s="19" t="s">
        <v>31</v>
      </c>
      <c r="B5" s="30">
        <v>1</v>
      </c>
      <c r="C5" s="24"/>
      <c r="D5" s="5"/>
      <c r="E5" s="5"/>
    </row>
    <row r="6" spans="1:5" ht="15" x14ac:dyDescent="0.2">
      <c r="A6" s="19" t="s">
        <v>32</v>
      </c>
      <c r="B6" s="29">
        <v>2</v>
      </c>
    </row>
    <row r="7" spans="1:5" ht="15" x14ac:dyDescent="0.2">
      <c r="A7" s="19" t="s">
        <v>33</v>
      </c>
      <c r="B7" s="30">
        <v>3</v>
      </c>
    </row>
    <row r="8" spans="1:5" ht="15" x14ac:dyDescent="0.2">
      <c r="A8" s="19" t="s">
        <v>34</v>
      </c>
      <c r="B8" s="29">
        <v>4</v>
      </c>
    </row>
    <row r="9" spans="1:5" ht="15" x14ac:dyDescent="0.2">
      <c r="A9" s="19" t="s">
        <v>35</v>
      </c>
      <c r="B9" s="30">
        <v>5</v>
      </c>
    </row>
    <row r="10" spans="1:5" ht="15" x14ac:dyDescent="0.2">
      <c r="A10" s="19" t="s">
        <v>47</v>
      </c>
      <c r="B10" s="29">
        <v>6</v>
      </c>
    </row>
  </sheetData>
  <phoneticPr fontId="1" type="noConversion"/>
  <pageMargins left="0.5" right="0.5" top="1" bottom="1" header="0.5" footer="0.5"/>
  <pageSetup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workbookViewId="0">
      <selection activeCell="D7" sqref="D7"/>
    </sheetView>
  </sheetViews>
  <sheetFormatPr defaultRowHeight="12.75" x14ac:dyDescent="0.2"/>
  <cols>
    <col min="1" max="1" width="50.85546875" customWidth="1"/>
    <col min="2" max="2" width="8.140625" style="26" customWidth="1"/>
    <col min="3" max="3" width="6.85546875" customWidth="1"/>
    <col min="4" max="4" width="6.140625" customWidth="1"/>
    <col min="5" max="5" width="7.28515625" style="14" customWidth="1"/>
    <col min="6" max="6" width="7.42578125" style="14" customWidth="1"/>
    <col min="7" max="8" width="8.85546875" style="14" customWidth="1"/>
    <col min="9" max="9" width="12.42578125" customWidth="1"/>
  </cols>
  <sheetData>
    <row r="1" spans="1:10" ht="15.75" x14ac:dyDescent="0.25">
      <c r="A1" s="67" t="s">
        <v>0</v>
      </c>
      <c r="B1" s="68"/>
      <c r="C1" s="68"/>
      <c r="D1" s="68"/>
      <c r="E1" s="68"/>
      <c r="F1" s="68"/>
      <c r="G1" s="68"/>
      <c r="H1" s="68"/>
      <c r="I1" s="68"/>
      <c r="J1" s="7"/>
    </row>
    <row r="2" spans="1:10" ht="12.75" customHeight="1" x14ac:dyDescent="0.2">
      <c r="A2" s="69" t="str">
        <f>Responses!A2</f>
        <v>RFQ 730-18025 CMAR Energy Research Bldg 11 Engineering Lab Renovation</v>
      </c>
      <c r="B2" s="69"/>
      <c r="C2" s="69"/>
      <c r="D2" s="69"/>
      <c r="E2" s="69"/>
      <c r="F2" s="69"/>
      <c r="G2" s="69"/>
      <c r="H2" s="69"/>
      <c r="I2" s="69"/>
      <c r="J2" s="7"/>
    </row>
    <row r="3" spans="1:10" ht="15.75" thickBot="1" x14ac:dyDescent="0.25">
      <c r="A3" s="7"/>
      <c r="C3" s="7"/>
      <c r="D3" s="7"/>
      <c r="I3" s="8"/>
      <c r="J3" s="7"/>
    </row>
    <row r="4" spans="1:10" ht="75" thickTop="1" thickBot="1" x14ac:dyDescent="0.25">
      <c r="A4" s="9" t="s">
        <v>4</v>
      </c>
      <c r="B4" s="27" t="s">
        <v>5</v>
      </c>
      <c r="C4" s="10" t="s">
        <v>6</v>
      </c>
      <c r="D4" s="10" t="s">
        <v>7</v>
      </c>
      <c r="E4" s="18" t="s">
        <v>9</v>
      </c>
      <c r="F4" s="18" t="s">
        <v>10</v>
      </c>
      <c r="G4" s="18" t="s">
        <v>11</v>
      </c>
      <c r="H4" s="18" t="s">
        <v>13</v>
      </c>
      <c r="I4" s="22" t="s">
        <v>12</v>
      </c>
      <c r="J4" s="11"/>
    </row>
    <row r="5" spans="1:10" ht="16.5" thickTop="1" x14ac:dyDescent="0.2">
      <c r="A5" s="40" t="str">
        <f>Responses!A5</f>
        <v>Anslow Bryant Construction Ltd.</v>
      </c>
      <c r="B5" s="42">
        <v>17.5</v>
      </c>
      <c r="C5" s="42">
        <v>10</v>
      </c>
      <c r="D5" s="42">
        <v>9</v>
      </c>
      <c r="E5" s="42">
        <v>9</v>
      </c>
      <c r="F5" s="42">
        <v>3</v>
      </c>
      <c r="G5" s="43">
        <v>3</v>
      </c>
      <c r="H5" s="43">
        <v>5</v>
      </c>
      <c r="I5" s="6">
        <f t="shared" ref="I5:I10" si="0">SUM(B5:H5)</f>
        <v>56.5</v>
      </c>
      <c r="J5" s="32">
        <v>1</v>
      </c>
    </row>
    <row r="6" spans="1:10" ht="15.75" x14ac:dyDescent="0.25">
      <c r="A6" s="40" t="str">
        <f>Responses!A6</f>
        <v>J.T. Vaughn Construction</v>
      </c>
      <c r="B6" s="44">
        <v>19.600000000000001</v>
      </c>
      <c r="C6" s="44">
        <v>14</v>
      </c>
      <c r="D6" s="44">
        <v>9</v>
      </c>
      <c r="E6" s="44">
        <v>9</v>
      </c>
      <c r="F6" s="44">
        <v>3</v>
      </c>
      <c r="G6" s="45">
        <v>3</v>
      </c>
      <c r="H6" s="45">
        <v>5</v>
      </c>
      <c r="I6" s="6">
        <f t="shared" si="0"/>
        <v>62.6</v>
      </c>
      <c r="J6" s="31">
        <v>2</v>
      </c>
    </row>
    <row r="7" spans="1:10" ht="15.75" x14ac:dyDescent="0.25">
      <c r="A7" s="40" t="str">
        <f>Responses!A7</f>
        <v>Morganti</v>
      </c>
      <c r="B7" s="42">
        <v>14</v>
      </c>
      <c r="C7" s="42">
        <v>12.8</v>
      </c>
      <c r="D7" s="42">
        <v>9</v>
      </c>
      <c r="E7" s="42">
        <v>9</v>
      </c>
      <c r="F7" s="42">
        <v>3</v>
      </c>
      <c r="G7" s="43">
        <v>3</v>
      </c>
      <c r="H7" s="43">
        <v>5</v>
      </c>
      <c r="I7" s="6">
        <f t="shared" si="0"/>
        <v>55.8</v>
      </c>
      <c r="J7" s="33">
        <v>3</v>
      </c>
    </row>
    <row r="8" spans="1:10" ht="15.75" x14ac:dyDescent="0.25">
      <c r="A8" s="40" t="str">
        <f>Responses!A8</f>
        <v>Rogers-Obrien</v>
      </c>
      <c r="B8" s="44">
        <v>22.4</v>
      </c>
      <c r="C8" s="44">
        <v>12</v>
      </c>
      <c r="D8" s="44">
        <v>9</v>
      </c>
      <c r="E8" s="44">
        <v>9</v>
      </c>
      <c r="F8" s="44">
        <v>3</v>
      </c>
      <c r="G8" s="45">
        <v>3</v>
      </c>
      <c r="H8" s="45">
        <v>2</v>
      </c>
      <c r="I8" s="6">
        <f t="shared" si="0"/>
        <v>60.4</v>
      </c>
      <c r="J8" s="31">
        <v>4</v>
      </c>
    </row>
    <row r="9" spans="1:10" ht="15.75" x14ac:dyDescent="0.25">
      <c r="A9" s="40" t="str">
        <f>Responses!A9</f>
        <v>The Whiting-Turner Contracting Co.</v>
      </c>
      <c r="B9" s="42">
        <v>19.600000000000001</v>
      </c>
      <c r="C9" s="42">
        <v>13.6</v>
      </c>
      <c r="D9" s="42">
        <v>9</v>
      </c>
      <c r="E9" s="42">
        <v>9</v>
      </c>
      <c r="F9" s="42">
        <v>3</v>
      </c>
      <c r="G9" s="43">
        <v>3</v>
      </c>
      <c r="H9" s="43">
        <v>5</v>
      </c>
      <c r="I9" s="6">
        <f t="shared" si="0"/>
        <v>62.2</v>
      </c>
      <c r="J9" s="33">
        <v>5</v>
      </c>
    </row>
    <row r="10" spans="1:10" ht="15.75" x14ac:dyDescent="0.25">
      <c r="A10" s="40" t="str">
        <f>Responses!A10</f>
        <v>Bartlett Cocke General Contractors</v>
      </c>
      <c r="B10" s="44">
        <v>21</v>
      </c>
      <c r="C10" s="44">
        <v>12.8</v>
      </c>
      <c r="D10" s="44">
        <v>9</v>
      </c>
      <c r="E10" s="44">
        <v>9</v>
      </c>
      <c r="F10" s="44">
        <v>3</v>
      </c>
      <c r="G10" s="45">
        <v>3</v>
      </c>
      <c r="H10" s="45">
        <v>5</v>
      </c>
      <c r="I10" s="6">
        <f t="shared" si="0"/>
        <v>62.8</v>
      </c>
      <c r="J10" s="31">
        <v>6</v>
      </c>
    </row>
  </sheetData>
  <mergeCells count="2">
    <mergeCell ref="A1:I1"/>
    <mergeCell ref="A2:I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workbookViewId="0">
      <selection activeCell="F8" sqref="F8"/>
    </sheetView>
  </sheetViews>
  <sheetFormatPr defaultRowHeight="12.75" x14ac:dyDescent="0.2"/>
  <cols>
    <col min="1" max="1" width="62" customWidth="1"/>
    <col min="2" max="2" width="7" style="25" bestFit="1" customWidth="1"/>
    <col min="3" max="3" width="5.5703125" customWidth="1"/>
    <col min="4" max="4" width="6.42578125" bestFit="1" customWidth="1"/>
    <col min="5" max="5" width="6.7109375" bestFit="1" customWidth="1"/>
    <col min="8" max="8" width="9.140625" style="14"/>
    <col min="10" max="10" width="17.140625" customWidth="1"/>
  </cols>
  <sheetData>
    <row r="1" spans="1:10" ht="15.75" x14ac:dyDescent="0.25">
      <c r="A1" s="67" t="s">
        <v>0</v>
      </c>
      <c r="B1" s="68"/>
      <c r="C1" s="68"/>
      <c r="D1" s="68"/>
      <c r="E1" s="68"/>
      <c r="F1" s="68"/>
      <c r="G1" s="68"/>
      <c r="H1" s="68"/>
      <c r="I1" s="68"/>
    </row>
    <row r="2" spans="1:10" ht="12.75" customHeight="1" x14ac:dyDescent="0.2">
      <c r="A2" s="69" t="str">
        <f>Responses!A2</f>
        <v>RFQ 730-18025 CMAR Energy Research Bldg 11 Engineering Lab Renovation</v>
      </c>
      <c r="B2" s="69"/>
      <c r="C2" s="69"/>
      <c r="D2" s="69"/>
      <c r="E2" s="69"/>
      <c r="F2" s="69"/>
      <c r="G2" s="69"/>
      <c r="H2" s="69"/>
      <c r="I2" s="69"/>
    </row>
    <row r="3" spans="1:10" ht="15.75" thickBot="1" x14ac:dyDescent="0.25">
      <c r="A3" s="14"/>
      <c r="B3" s="26"/>
      <c r="C3" s="14"/>
      <c r="D3" s="14"/>
      <c r="E3" s="14"/>
      <c r="F3" s="14"/>
      <c r="G3" s="14"/>
      <c r="I3" s="16"/>
    </row>
    <row r="4" spans="1:10" ht="100.5" customHeight="1" thickTop="1" thickBot="1" x14ac:dyDescent="0.25">
      <c r="A4" s="17" t="s">
        <v>4</v>
      </c>
      <c r="B4" s="27" t="s">
        <v>5</v>
      </c>
      <c r="C4" s="18" t="s">
        <v>6</v>
      </c>
      <c r="D4" s="18" t="s">
        <v>7</v>
      </c>
      <c r="E4" s="18" t="s">
        <v>9</v>
      </c>
      <c r="F4" s="18" t="s">
        <v>10</v>
      </c>
      <c r="G4" s="18" t="s">
        <v>11</v>
      </c>
      <c r="H4" s="18" t="s">
        <v>13</v>
      </c>
      <c r="I4" s="22" t="s">
        <v>12</v>
      </c>
    </row>
    <row r="5" spans="1:10" ht="16.5" thickTop="1" x14ac:dyDescent="0.2">
      <c r="A5" s="40" t="str">
        <f>Responses!A5</f>
        <v>Anslow Bryant Construction Ltd.</v>
      </c>
      <c r="B5" s="28">
        <v>28</v>
      </c>
      <c r="C5" s="23">
        <v>16</v>
      </c>
      <c r="D5" s="23">
        <v>12</v>
      </c>
      <c r="E5" s="23">
        <v>12</v>
      </c>
      <c r="F5" s="23">
        <v>4</v>
      </c>
      <c r="G5" s="23">
        <v>4</v>
      </c>
      <c r="H5" s="41">
        <v>4</v>
      </c>
      <c r="I5" s="6">
        <f t="shared" ref="I5:I10" si="0">SUM(B5:H5)</f>
        <v>80</v>
      </c>
      <c r="J5" s="32">
        <v>1</v>
      </c>
    </row>
    <row r="6" spans="1:10" s="66" customFormat="1" ht="15.75" x14ac:dyDescent="0.25">
      <c r="A6" s="62" t="str">
        <f>Responses!A6</f>
        <v>J.T. Vaughn Construction</v>
      </c>
      <c r="B6" s="65">
        <v>35</v>
      </c>
      <c r="C6" s="42">
        <v>16</v>
      </c>
      <c r="D6" s="42">
        <v>12</v>
      </c>
      <c r="E6" s="42">
        <v>15</v>
      </c>
      <c r="F6" s="42">
        <v>5</v>
      </c>
      <c r="G6" s="42">
        <v>4</v>
      </c>
      <c r="H6" s="43">
        <v>4</v>
      </c>
      <c r="I6" s="64">
        <f t="shared" si="0"/>
        <v>91</v>
      </c>
      <c r="J6" s="63">
        <v>2</v>
      </c>
    </row>
    <row r="7" spans="1:10" ht="15.75" x14ac:dyDescent="0.25">
      <c r="A7" s="40" t="str">
        <f>Responses!A7</f>
        <v>Morganti</v>
      </c>
      <c r="B7" s="28">
        <v>21</v>
      </c>
      <c r="C7" s="23">
        <v>12</v>
      </c>
      <c r="D7" s="23">
        <v>12</v>
      </c>
      <c r="E7" s="23">
        <v>9</v>
      </c>
      <c r="F7" s="23">
        <v>3</v>
      </c>
      <c r="G7" s="23">
        <v>4</v>
      </c>
      <c r="H7" s="41">
        <v>3</v>
      </c>
      <c r="I7" s="6">
        <f t="shared" si="0"/>
        <v>64</v>
      </c>
      <c r="J7" s="33">
        <v>3</v>
      </c>
    </row>
    <row r="8" spans="1:10" s="66" customFormat="1" ht="15.75" x14ac:dyDescent="0.25">
      <c r="A8" s="62" t="str">
        <f>Responses!A8</f>
        <v>Rogers-Obrien</v>
      </c>
      <c r="B8" s="65">
        <v>21</v>
      </c>
      <c r="C8" s="42">
        <v>12</v>
      </c>
      <c r="D8" s="42">
        <v>9</v>
      </c>
      <c r="E8" s="42">
        <v>9</v>
      </c>
      <c r="F8" s="42">
        <v>3</v>
      </c>
      <c r="G8" s="42">
        <v>3</v>
      </c>
      <c r="H8" s="43">
        <v>3</v>
      </c>
      <c r="I8" s="64">
        <f t="shared" si="0"/>
        <v>60</v>
      </c>
      <c r="J8" s="63">
        <v>4</v>
      </c>
    </row>
    <row r="9" spans="1:10" ht="15.75" x14ac:dyDescent="0.25">
      <c r="A9" s="40" t="str">
        <f>Responses!A9</f>
        <v>The Whiting-Turner Contracting Co.</v>
      </c>
      <c r="B9" s="28">
        <v>28</v>
      </c>
      <c r="C9" s="23">
        <v>16</v>
      </c>
      <c r="D9" s="23">
        <v>9</v>
      </c>
      <c r="E9" s="23">
        <v>9</v>
      </c>
      <c r="F9" s="23">
        <v>3</v>
      </c>
      <c r="G9" s="23">
        <v>3</v>
      </c>
      <c r="H9" s="41">
        <v>3</v>
      </c>
      <c r="I9" s="6">
        <f t="shared" si="0"/>
        <v>71</v>
      </c>
      <c r="J9" s="33">
        <v>5</v>
      </c>
    </row>
    <row r="10" spans="1:10" s="66" customFormat="1" ht="15.75" x14ac:dyDescent="0.25">
      <c r="A10" s="62" t="str">
        <f>Responses!A10</f>
        <v>Bartlett Cocke General Contractors</v>
      </c>
      <c r="B10" s="65">
        <v>28</v>
      </c>
      <c r="C10" s="42">
        <v>16</v>
      </c>
      <c r="D10" s="42">
        <v>12</v>
      </c>
      <c r="E10" s="42">
        <v>12</v>
      </c>
      <c r="F10" s="42">
        <v>4</v>
      </c>
      <c r="G10" s="42">
        <v>4</v>
      </c>
      <c r="H10" s="43">
        <v>4</v>
      </c>
      <c r="I10" s="64">
        <f t="shared" si="0"/>
        <v>80</v>
      </c>
      <c r="J10" s="63">
        <v>6</v>
      </c>
    </row>
  </sheetData>
  <mergeCells count="2">
    <mergeCell ref="A1:I1"/>
    <mergeCell ref="A2:I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workbookViewId="0">
      <selection activeCell="G20" sqref="G20"/>
    </sheetView>
  </sheetViews>
  <sheetFormatPr defaultRowHeight="12.75" x14ac:dyDescent="0.2"/>
  <cols>
    <col min="1" max="1" width="69.28515625" customWidth="1"/>
    <col min="2" max="2" width="8.42578125" style="25" customWidth="1"/>
    <col min="3" max="3" width="9.140625" customWidth="1"/>
    <col min="4" max="4" width="9.85546875" customWidth="1"/>
    <col min="5" max="5" width="9" customWidth="1"/>
    <col min="8" max="8" width="9.140625" style="14"/>
  </cols>
  <sheetData>
    <row r="1" spans="1:10" ht="15.75" x14ac:dyDescent="0.25">
      <c r="A1" s="67" t="s">
        <v>0</v>
      </c>
      <c r="B1" s="68"/>
      <c r="C1" s="68"/>
      <c r="D1" s="68"/>
      <c r="E1" s="68"/>
      <c r="F1" s="68"/>
      <c r="G1" s="68"/>
      <c r="H1" s="68"/>
      <c r="I1" s="68"/>
    </row>
    <row r="2" spans="1:10" ht="12.75" customHeight="1" x14ac:dyDescent="0.2">
      <c r="A2" s="69" t="str">
        <f>Responses!A2</f>
        <v>RFQ 730-18025 CMAR Energy Research Bldg 11 Engineering Lab Renovation</v>
      </c>
      <c r="B2" s="69"/>
      <c r="C2" s="69"/>
      <c r="D2" s="69"/>
      <c r="E2" s="69"/>
      <c r="F2" s="69"/>
      <c r="G2" s="69"/>
      <c r="H2" s="69"/>
      <c r="I2" s="69"/>
    </row>
    <row r="3" spans="1:10" ht="15.75" thickBot="1" x14ac:dyDescent="0.25">
      <c r="A3" s="14"/>
      <c r="B3" s="26"/>
      <c r="C3" s="14"/>
      <c r="D3" s="14"/>
      <c r="E3" s="14"/>
      <c r="F3" s="14"/>
      <c r="G3" s="14"/>
      <c r="I3" s="16"/>
    </row>
    <row r="4" spans="1:10" ht="75" thickTop="1" thickBot="1" x14ac:dyDescent="0.25">
      <c r="A4" s="17" t="s">
        <v>4</v>
      </c>
      <c r="B4" s="27" t="s">
        <v>5</v>
      </c>
      <c r="C4" s="18" t="s">
        <v>6</v>
      </c>
      <c r="D4" s="18" t="s">
        <v>7</v>
      </c>
      <c r="E4" s="18" t="s">
        <v>9</v>
      </c>
      <c r="F4" s="18" t="s">
        <v>10</v>
      </c>
      <c r="G4" s="18" t="s">
        <v>11</v>
      </c>
      <c r="H4" s="18" t="s">
        <v>13</v>
      </c>
      <c r="I4" s="22" t="s">
        <v>8</v>
      </c>
    </row>
    <row r="5" spans="1:10" ht="16.5" thickTop="1" x14ac:dyDescent="0.2">
      <c r="A5" s="40" t="str">
        <f>Responses!A5</f>
        <v>Anslow Bryant Construction Ltd.</v>
      </c>
      <c r="B5" s="42">
        <v>28</v>
      </c>
      <c r="C5" s="42">
        <v>16</v>
      </c>
      <c r="D5" s="42">
        <v>10.5</v>
      </c>
      <c r="E5" s="42">
        <v>12</v>
      </c>
      <c r="F5" s="42">
        <v>4</v>
      </c>
      <c r="G5" s="43">
        <v>4</v>
      </c>
      <c r="H5" s="43">
        <v>3.5</v>
      </c>
      <c r="I5" s="6">
        <f t="shared" ref="I5:I10" si="0">SUM(B5:H5)</f>
        <v>78</v>
      </c>
      <c r="J5" s="32">
        <v>1</v>
      </c>
    </row>
    <row r="6" spans="1:10" ht="15.75" x14ac:dyDescent="0.25">
      <c r="A6" s="40" t="str">
        <f>Responses!A6</f>
        <v>J.T. Vaughn Construction</v>
      </c>
      <c r="B6" s="44">
        <v>31.5</v>
      </c>
      <c r="C6" s="44">
        <v>16</v>
      </c>
      <c r="D6" s="44">
        <v>13.5</v>
      </c>
      <c r="E6" s="44">
        <v>12</v>
      </c>
      <c r="F6" s="44">
        <v>4</v>
      </c>
      <c r="G6" s="45">
        <v>4</v>
      </c>
      <c r="H6" s="45">
        <v>4</v>
      </c>
      <c r="I6" s="6">
        <f t="shared" si="0"/>
        <v>85</v>
      </c>
      <c r="J6" s="31">
        <v>2</v>
      </c>
    </row>
    <row r="7" spans="1:10" ht="15.75" x14ac:dyDescent="0.25">
      <c r="A7" s="40" t="str">
        <f>Responses!A7</f>
        <v>Morganti</v>
      </c>
      <c r="B7" s="42">
        <v>28</v>
      </c>
      <c r="C7" s="42">
        <v>14</v>
      </c>
      <c r="D7" s="42">
        <v>12</v>
      </c>
      <c r="E7" s="42">
        <v>12</v>
      </c>
      <c r="F7" s="42">
        <v>4</v>
      </c>
      <c r="G7" s="43">
        <v>4</v>
      </c>
      <c r="H7" s="43">
        <v>3.5</v>
      </c>
      <c r="I7" s="6">
        <f t="shared" si="0"/>
        <v>77.5</v>
      </c>
      <c r="J7" s="33">
        <v>3</v>
      </c>
    </row>
    <row r="8" spans="1:10" ht="15.75" x14ac:dyDescent="0.25">
      <c r="A8" s="40" t="str">
        <f>Responses!A8</f>
        <v>Rogers-Obrien</v>
      </c>
      <c r="B8" s="44">
        <v>28</v>
      </c>
      <c r="C8" s="44">
        <v>14</v>
      </c>
      <c r="D8" s="44">
        <v>12</v>
      </c>
      <c r="E8" s="44">
        <v>12</v>
      </c>
      <c r="F8" s="44">
        <v>4</v>
      </c>
      <c r="G8" s="45">
        <v>4</v>
      </c>
      <c r="H8" s="45">
        <v>4</v>
      </c>
      <c r="I8" s="6">
        <f t="shared" si="0"/>
        <v>78</v>
      </c>
      <c r="J8" s="31">
        <v>4</v>
      </c>
    </row>
    <row r="9" spans="1:10" ht="15.75" x14ac:dyDescent="0.25">
      <c r="A9" s="40" t="str">
        <f>Responses!A9</f>
        <v>The Whiting-Turner Contracting Co.</v>
      </c>
      <c r="B9" s="42">
        <v>28</v>
      </c>
      <c r="C9" s="42">
        <v>16</v>
      </c>
      <c r="D9" s="42">
        <v>12</v>
      </c>
      <c r="E9" s="42">
        <v>12</v>
      </c>
      <c r="F9" s="42">
        <v>4</v>
      </c>
      <c r="G9" s="43">
        <v>4</v>
      </c>
      <c r="H9" s="43">
        <v>4</v>
      </c>
      <c r="I9" s="6">
        <f t="shared" si="0"/>
        <v>80</v>
      </c>
      <c r="J9" s="33">
        <v>5</v>
      </c>
    </row>
    <row r="10" spans="1:10" ht="15.75" x14ac:dyDescent="0.25">
      <c r="A10" s="40" t="str">
        <f>Responses!A10</f>
        <v>Bartlett Cocke General Contractors</v>
      </c>
      <c r="B10" s="44">
        <v>28</v>
      </c>
      <c r="C10" s="44">
        <v>14</v>
      </c>
      <c r="D10" s="44">
        <v>10.5</v>
      </c>
      <c r="E10" s="44">
        <v>12</v>
      </c>
      <c r="F10" s="44">
        <v>4</v>
      </c>
      <c r="G10" s="45">
        <v>4</v>
      </c>
      <c r="H10" s="45">
        <v>4</v>
      </c>
      <c r="I10" s="6">
        <f t="shared" si="0"/>
        <v>76.5</v>
      </c>
      <c r="J10" s="31">
        <v>6</v>
      </c>
    </row>
  </sheetData>
  <mergeCells count="2">
    <mergeCell ref="A1:I1"/>
    <mergeCell ref="A2:I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workbookViewId="0">
      <selection activeCell="F20" sqref="F20"/>
    </sheetView>
  </sheetViews>
  <sheetFormatPr defaultRowHeight="12.75" x14ac:dyDescent="0.2"/>
  <cols>
    <col min="1" max="1" width="70.42578125" customWidth="1"/>
    <col min="2" max="2" width="7.7109375" style="25" customWidth="1"/>
    <col min="3" max="3" width="8.140625" customWidth="1"/>
    <col min="4" max="4" width="7.85546875" customWidth="1"/>
    <col min="5" max="5" width="9.42578125" customWidth="1"/>
    <col min="8" max="8" width="9.140625" style="14"/>
  </cols>
  <sheetData>
    <row r="1" spans="1:10" ht="15.75" x14ac:dyDescent="0.25">
      <c r="A1" s="67" t="s">
        <v>0</v>
      </c>
      <c r="B1" s="68"/>
      <c r="C1" s="68"/>
      <c r="D1" s="68"/>
      <c r="E1" s="68"/>
      <c r="F1" s="68"/>
      <c r="G1" s="68"/>
      <c r="H1" s="68"/>
      <c r="I1" s="68"/>
    </row>
    <row r="2" spans="1:10" ht="12.75" customHeight="1" x14ac:dyDescent="0.2">
      <c r="A2" s="69" t="str">
        <f>Responses!A2</f>
        <v>RFQ 730-18025 CMAR Energy Research Bldg 11 Engineering Lab Renovation</v>
      </c>
      <c r="B2" s="69"/>
      <c r="C2" s="69"/>
      <c r="D2" s="69"/>
      <c r="E2" s="69"/>
      <c r="F2" s="69"/>
      <c r="G2" s="69"/>
      <c r="H2" s="69"/>
      <c r="I2" s="69"/>
    </row>
    <row r="3" spans="1:10" ht="15.75" thickBot="1" x14ac:dyDescent="0.25">
      <c r="A3" s="14"/>
      <c r="B3" s="26"/>
      <c r="C3" s="14"/>
      <c r="D3" s="14"/>
      <c r="E3" s="14"/>
      <c r="F3" s="14"/>
      <c r="G3" s="14"/>
      <c r="I3" s="16"/>
    </row>
    <row r="4" spans="1:10" ht="75" thickTop="1" thickBot="1" x14ac:dyDescent="0.25">
      <c r="A4" s="17" t="s">
        <v>4</v>
      </c>
      <c r="B4" s="27" t="s">
        <v>5</v>
      </c>
      <c r="C4" s="18" t="s">
        <v>6</v>
      </c>
      <c r="D4" s="18" t="s">
        <v>7</v>
      </c>
      <c r="E4" s="18" t="s">
        <v>9</v>
      </c>
      <c r="F4" s="18" t="s">
        <v>10</v>
      </c>
      <c r="G4" s="18" t="s">
        <v>11</v>
      </c>
      <c r="H4" s="18" t="s">
        <v>13</v>
      </c>
      <c r="I4" s="22" t="s">
        <v>8</v>
      </c>
    </row>
    <row r="5" spans="1:10" ht="16.5" thickTop="1" x14ac:dyDescent="0.2">
      <c r="A5" s="40" t="str">
        <f>Responses!A5</f>
        <v>Anslow Bryant Construction Ltd.</v>
      </c>
      <c r="B5" s="42">
        <v>21</v>
      </c>
      <c r="C5" s="42">
        <v>8</v>
      </c>
      <c r="D5" s="42">
        <v>9</v>
      </c>
      <c r="E5" s="42">
        <v>9</v>
      </c>
      <c r="F5" s="42">
        <v>3</v>
      </c>
      <c r="G5" s="43">
        <v>2</v>
      </c>
      <c r="H5" s="43">
        <v>2</v>
      </c>
      <c r="I5" s="6">
        <f t="shared" ref="I5:I10" si="0">SUM(B5:H5)</f>
        <v>54</v>
      </c>
      <c r="J5" s="32">
        <v>1</v>
      </c>
    </row>
    <row r="6" spans="1:10" ht="15.75" x14ac:dyDescent="0.25">
      <c r="A6" s="40" t="str">
        <f>Responses!A6</f>
        <v>J.T. Vaughn Construction</v>
      </c>
      <c r="B6" s="44">
        <v>21</v>
      </c>
      <c r="C6" s="44">
        <v>12</v>
      </c>
      <c r="D6" s="44">
        <v>9</v>
      </c>
      <c r="E6" s="44">
        <v>9</v>
      </c>
      <c r="F6" s="44">
        <v>3</v>
      </c>
      <c r="G6" s="45">
        <v>3</v>
      </c>
      <c r="H6" s="45">
        <v>3</v>
      </c>
      <c r="I6" s="6">
        <f t="shared" si="0"/>
        <v>60</v>
      </c>
      <c r="J6" s="31">
        <v>2</v>
      </c>
    </row>
    <row r="7" spans="1:10" ht="15.75" x14ac:dyDescent="0.25">
      <c r="A7" s="40" t="str">
        <f>Responses!A7</f>
        <v>Morganti</v>
      </c>
      <c r="B7" s="42">
        <v>21</v>
      </c>
      <c r="C7" s="42">
        <v>12</v>
      </c>
      <c r="D7" s="42">
        <v>9</v>
      </c>
      <c r="E7" s="42">
        <v>9</v>
      </c>
      <c r="F7" s="42">
        <v>2</v>
      </c>
      <c r="G7" s="43">
        <v>3</v>
      </c>
      <c r="H7" s="43">
        <v>3</v>
      </c>
      <c r="I7" s="6">
        <f t="shared" si="0"/>
        <v>59</v>
      </c>
      <c r="J7" s="33">
        <v>3</v>
      </c>
    </row>
    <row r="8" spans="1:10" ht="15.75" x14ac:dyDescent="0.25">
      <c r="A8" s="40" t="str">
        <f>Responses!A8</f>
        <v>Rogers-Obrien</v>
      </c>
      <c r="B8" s="44">
        <v>35</v>
      </c>
      <c r="C8" s="44">
        <v>20</v>
      </c>
      <c r="D8" s="44">
        <v>12</v>
      </c>
      <c r="E8" s="44">
        <v>15</v>
      </c>
      <c r="F8" s="44">
        <v>5</v>
      </c>
      <c r="G8" s="45">
        <v>4</v>
      </c>
      <c r="H8" s="45">
        <v>5</v>
      </c>
      <c r="I8" s="6">
        <f t="shared" si="0"/>
        <v>96</v>
      </c>
      <c r="J8" s="31">
        <v>4</v>
      </c>
    </row>
    <row r="9" spans="1:10" ht="15.75" x14ac:dyDescent="0.25">
      <c r="A9" s="40" t="str">
        <f>Responses!A9</f>
        <v>The Whiting-Turner Contracting Co.</v>
      </c>
      <c r="B9" s="42">
        <v>14</v>
      </c>
      <c r="C9" s="42">
        <v>8</v>
      </c>
      <c r="D9" s="42">
        <v>6</v>
      </c>
      <c r="E9" s="42">
        <v>6</v>
      </c>
      <c r="F9" s="42">
        <v>2</v>
      </c>
      <c r="G9" s="43">
        <v>2</v>
      </c>
      <c r="H9" s="43">
        <v>2</v>
      </c>
      <c r="I9" s="6">
        <f t="shared" si="0"/>
        <v>40</v>
      </c>
      <c r="J9" s="33">
        <v>5</v>
      </c>
    </row>
    <row r="10" spans="1:10" ht="15.75" x14ac:dyDescent="0.25">
      <c r="A10" s="40" t="str">
        <f>Responses!A10</f>
        <v>Bartlett Cocke General Contractors</v>
      </c>
      <c r="B10" s="44">
        <v>35</v>
      </c>
      <c r="C10" s="44">
        <v>16</v>
      </c>
      <c r="D10" s="44">
        <v>12</v>
      </c>
      <c r="E10" s="44">
        <v>12</v>
      </c>
      <c r="F10" s="44">
        <v>4</v>
      </c>
      <c r="G10" s="45">
        <v>4</v>
      </c>
      <c r="H10" s="45">
        <v>4</v>
      </c>
      <c r="I10" s="6">
        <f t="shared" si="0"/>
        <v>87</v>
      </c>
      <c r="J10" s="31">
        <v>6</v>
      </c>
    </row>
  </sheetData>
  <mergeCells count="2">
    <mergeCell ref="A1:I1"/>
    <mergeCell ref="A2:I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workbookViewId="0">
      <selection activeCell="C40" sqref="C40"/>
    </sheetView>
  </sheetViews>
  <sheetFormatPr defaultRowHeight="12.75" x14ac:dyDescent="0.2"/>
  <cols>
    <col min="1" max="1" width="59.42578125" customWidth="1"/>
    <col min="2" max="2" width="8.140625" style="25" customWidth="1"/>
    <col min="3" max="4" width="7" customWidth="1"/>
    <col min="5" max="5" width="9.28515625" customWidth="1"/>
    <col min="8" max="8" width="9.140625" style="14"/>
  </cols>
  <sheetData>
    <row r="1" spans="1:10" ht="15.75" x14ac:dyDescent="0.25">
      <c r="A1" s="67" t="s">
        <v>0</v>
      </c>
      <c r="B1" s="68"/>
      <c r="C1" s="68"/>
      <c r="D1" s="68"/>
      <c r="E1" s="68"/>
      <c r="F1" s="68"/>
      <c r="G1" s="68"/>
      <c r="H1" s="68"/>
      <c r="I1" s="68"/>
    </row>
    <row r="2" spans="1:10" ht="12.75" customHeight="1" x14ac:dyDescent="0.2">
      <c r="A2" s="69" t="str">
        <f>Responses!A2</f>
        <v>RFQ 730-18025 CMAR Energy Research Bldg 11 Engineering Lab Renovation</v>
      </c>
      <c r="B2" s="69"/>
      <c r="C2" s="69"/>
      <c r="D2" s="69"/>
      <c r="E2" s="69"/>
      <c r="F2" s="69"/>
      <c r="G2" s="69"/>
      <c r="H2" s="69"/>
      <c r="I2" s="69"/>
    </row>
    <row r="3" spans="1:10" ht="15.75" thickBot="1" x14ac:dyDescent="0.25">
      <c r="A3" s="14"/>
      <c r="B3" s="26"/>
      <c r="C3" s="14"/>
      <c r="D3" s="14"/>
      <c r="E3" s="14"/>
      <c r="F3" s="14"/>
      <c r="G3" s="14"/>
      <c r="I3" s="16"/>
    </row>
    <row r="4" spans="1:10" ht="75" thickTop="1" thickBot="1" x14ac:dyDescent="0.25">
      <c r="A4" s="17" t="s">
        <v>4</v>
      </c>
      <c r="B4" s="27" t="s">
        <v>5</v>
      </c>
      <c r="C4" s="18" t="s">
        <v>6</v>
      </c>
      <c r="D4" s="18" t="s">
        <v>7</v>
      </c>
      <c r="E4" s="18" t="s">
        <v>9</v>
      </c>
      <c r="F4" s="18" t="s">
        <v>10</v>
      </c>
      <c r="G4" s="18" t="s">
        <v>11</v>
      </c>
      <c r="H4" s="18" t="s">
        <v>13</v>
      </c>
      <c r="I4" s="22" t="s">
        <v>8</v>
      </c>
    </row>
    <row r="5" spans="1:10" ht="16.5" thickTop="1" x14ac:dyDescent="0.2">
      <c r="A5" s="40" t="str">
        <f>Responses!A5</f>
        <v>Anslow Bryant Construction Ltd.</v>
      </c>
      <c r="B5" s="42">
        <v>28</v>
      </c>
      <c r="C5" s="42">
        <v>16</v>
      </c>
      <c r="D5" s="42">
        <v>13.5</v>
      </c>
      <c r="E5" s="42">
        <v>11.4</v>
      </c>
      <c r="F5" s="42">
        <v>4.5</v>
      </c>
      <c r="G5" s="43">
        <v>5</v>
      </c>
      <c r="H5" s="43">
        <v>4</v>
      </c>
      <c r="I5" s="6">
        <f t="shared" ref="I5:I10" si="0">SUM(B5:H5)</f>
        <v>82.4</v>
      </c>
      <c r="J5" s="32">
        <v>1</v>
      </c>
    </row>
    <row r="6" spans="1:10" ht="15.75" x14ac:dyDescent="0.25">
      <c r="A6" s="40" t="str">
        <f>Responses!A6</f>
        <v>J.T. Vaughn Construction</v>
      </c>
      <c r="B6" s="44">
        <v>31.5</v>
      </c>
      <c r="C6" s="44">
        <v>16</v>
      </c>
      <c r="D6" s="44">
        <v>10.5</v>
      </c>
      <c r="E6" s="44">
        <v>10.5</v>
      </c>
      <c r="F6" s="44">
        <v>4</v>
      </c>
      <c r="G6" s="45">
        <v>3.5</v>
      </c>
      <c r="H6" s="45">
        <v>4</v>
      </c>
      <c r="I6" s="6">
        <f t="shared" si="0"/>
        <v>80</v>
      </c>
      <c r="J6" s="31">
        <v>2</v>
      </c>
    </row>
    <row r="7" spans="1:10" ht="15.75" x14ac:dyDescent="0.25">
      <c r="A7" s="40" t="str">
        <f>Responses!A7</f>
        <v>Morganti</v>
      </c>
      <c r="B7" s="42">
        <v>17.5</v>
      </c>
      <c r="C7" s="42">
        <v>10</v>
      </c>
      <c r="D7" s="42">
        <v>10.5</v>
      </c>
      <c r="E7" s="42">
        <v>10.5</v>
      </c>
      <c r="F7" s="42">
        <v>4</v>
      </c>
      <c r="G7" s="43">
        <v>3.5</v>
      </c>
      <c r="H7" s="43">
        <v>3.5</v>
      </c>
      <c r="I7" s="6">
        <f t="shared" si="0"/>
        <v>59.5</v>
      </c>
      <c r="J7" s="33">
        <v>3</v>
      </c>
    </row>
    <row r="8" spans="1:10" ht="15.75" x14ac:dyDescent="0.25">
      <c r="A8" s="40" t="str">
        <f>Responses!A8</f>
        <v>Rogers-Obrien</v>
      </c>
      <c r="B8" s="44">
        <v>31.5</v>
      </c>
      <c r="C8" s="44">
        <v>17.2</v>
      </c>
      <c r="D8" s="44">
        <v>12</v>
      </c>
      <c r="E8" s="44">
        <v>10.5</v>
      </c>
      <c r="F8" s="44">
        <v>3.5</v>
      </c>
      <c r="G8" s="45">
        <v>4</v>
      </c>
      <c r="H8" s="45">
        <v>4</v>
      </c>
      <c r="I8" s="6">
        <f t="shared" si="0"/>
        <v>82.7</v>
      </c>
      <c r="J8" s="31">
        <v>4</v>
      </c>
    </row>
    <row r="9" spans="1:10" ht="15.75" x14ac:dyDescent="0.25">
      <c r="A9" s="40" t="str">
        <f>Responses!A9</f>
        <v>The Whiting-Turner Contracting Co.</v>
      </c>
      <c r="B9" s="42">
        <v>31.5</v>
      </c>
      <c r="C9" s="42">
        <v>16</v>
      </c>
      <c r="D9" s="42">
        <v>12</v>
      </c>
      <c r="E9" s="42">
        <v>12</v>
      </c>
      <c r="F9" s="42">
        <v>4</v>
      </c>
      <c r="G9" s="43">
        <v>4</v>
      </c>
      <c r="H9" s="43">
        <v>4</v>
      </c>
      <c r="I9" s="6">
        <f t="shared" si="0"/>
        <v>83.5</v>
      </c>
      <c r="J9" s="33">
        <v>5</v>
      </c>
    </row>
    <row r="10" spans="1:10" ht="15.75" x14ac:dyDescent="0.25">
      <c r="A10" s="40" t="str">
        <f>Responses!A10</f>
        <v>Bartlett Cocke General Contractors</v>
      </c>
      <c r="B10" s="44">
        <v>24.5</v>
      </c>
      <c r="C10" s="44">
        <v>14</v>
      </c>
      <c r="D10" s="44">
        <v>10.5</v>
      </c>
      <c r="E10" s="44">
        <v>12</v>
      </c>
      <c r="F10" s="44">
        <v>3.5</v>
      </c>
      <c r="G10" s="45">
        <v>4</v>
      </c>
      <c r="H10" s="45">
        <v>4</v>
      </c>
      <c r="I10" s="6">
        <f t="shared" si="0"/>
        <v>72.5</v>
      </c>
      <c r="J10" s="31">
        <v>6</v>
      </c>
    </row>
  </sheetData>
  <mergeCells count="2">
    <mergeCell ref="A1:I1"/>
    <mergeCell ref="A2:I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tabSelected="1" topLeftCell="A4" workbookViewId="0">
      <selection activeCell="H16" sqref="H16"/>
    </sheetView>
  </sheetViews>
  <sheetFormatPr defaultRowHeight="12.75" x14ac:dyDescent="0.2"/>
  <cols>
    <col min="1" max="1" width="44" bestFit="1" customWidth="1"/>
    <col min="2" max="2" width="8.140625" customWidth="1"/>
    <col min="3" max="3" width="7" bestFit="1" customWidth="1"/>
    <col min="4" max="4" width="8.28515625" bestFit="1" customWidth="1"/>
    <col min="5" max="5" width="7" bestFit="1" customWidth="1"/>
    <col min="6" max="6" width="10.140625" customWidth="1"/>
    <col min="7" max="7" width="17.5703125" bestFit="1" customWidth="1"/>
    <col min="8" max="8" width="10.42578125" bestFit="1" customWidth="1"/>
  </cols>
  <sheetData>
    <row r="1" spans="1:9" ht="15.75" x14ac:dyDescent="0.25">
      <c r="A1" s="67" t="s">
        <v>0</v>
      </c>
      <c r="B1" s="68"/>
      <c r="C1" s="68"/>
      <c r="D1" s="68"/>
      <c r="E1" s="68"/>
      <c r="F1" s="68"/>
      <c r="G1" s="68"/>
      <c r="H1" s="68"/>
    </row>
    <row r="2" spans="1:9" x14ac:dyDescent="0.2">
      <c r="A2" s="69" t="str">
        <f>Responses!A2</f>
        <v>RFQ 730-18025 CMAR Energy Research Bldg 11 Engineering Lab Renovation</v>
      </c>
      <c r="B2" s="70"/>
      <c r="C2" s="70"/>
      <c r="D2" s="70"/>
      <c r="E2" s="70"/>
      <c r="F2" s="70"/>
      <c r="G2" s="70"/>
      <c r="H2" s="70"/>
    </row>
    <row r="3" spans="1:9" ht="15.75" thickBot="1" x14ac:dyDescent="0.25">
      <c r="A3" s="15"/>
      <c r="B3" s="15"/>
      <c r="C3" s="15"/>
      <c r="D3" s="15"/>
      <c r="E3" s="15"/>
      <c r="F3" s="15"/>
      <c r="G3" s="20"/>
      <c r="H3" s="20"/>
    </row>
    <row r="4" spans="1:9" ht="131.25" customHeight="1" thickBot="1" x14ac:dyDescent="0.25">
      <c r="A4" s="3" t="s">
        <v>2</v>
      </c>
      <c r="B4" s="12" t="s">
        <v>48</v>
      </c>
      <c r="C4" s="12" t="s">
        <v>49</v>
      </c>
      <c r="D4" s="12" t="s">
        <v>50</v>
      </c>
      <c r="E4" s="12" t="s">
        <v>51</v>
      </c>
      <c r="F4" s="12" t="s">
        <v>52</v>
      </c>
      <c r="G4" s="13" t="s">
        <v>3</v>
      </c>
      <c r="H4" s="2" t="s">
        <v>1</v>
      </c>
    </row>
    <row r="5" spans="1:9" s="39" customFormat="1" ht="20.25" customHeight="1" x14ac:dyDescent="0.2">
      <c r="A5" s="19" t="str">
        <f>Responses!A5</f>
        <v>Anslow Bryant Construction Ltd.</v>
      </c>
      <c r="B5" s="35">
        <f>'Evaluator 1'!I5</f>
        <v>56.5</v>
      </c>
      <c r="C5" s="36">
        <f>'Evaluator 2'!I5</f>
        <v>80</v>
      </c>
      <c r="D5" s="36">
        <f>'Evaluator 3'!I5</f>
        <v>78</v>
      </c>
      <c r="E5" s="36">
        <f>'Evaluator 4'!I5</f>
        <v>54</v>
      </c>
      <c r="F5" s="36">
        <f>'Evaluator 5'!I5</f>
        <v>82.4</v>
      </c>
      <c r="G5" s="37">
        <f t="shared" ref="G5:G10" si="0">AVERAGE(B5:F5)</f>
        <v>70.179999999999993</v>
      </c>
      <c r="H5" s="38">
        <f t="shared" ref="H5:H10" si="1">RANK(G5,$G$5:$G$10,0)</f>
        <v>4</v>
      </c>
      <c r="I5" s="46">
        <v>1</v>
      </c>
    </row>
    <row r="6" spans="1:9" s="52" customFormat="1" ht="24" customHeight="1" x14ac:dyDescent="0.25">
      <c r="A6" s="53" t="str">
        <f>Responses!A6</f>
        <v>J.T. Vaughn Construction</v>
      </c>
      <c r="B6" s="47">
        <f>'Evaluator 1'!I6</f>
        <v>62.6</v>
      </c>
      <c r="C6" s="48">
        <f>'Evaluator 2'!I6</f>
        <v>91</v>
      </c>
      <c r="D6" s="48">
        <f>'Evaluator 3'!I6</f>
        <v>85</v>
      </c>
      <c r="E6" s="48">
        <f>'Evaluator 4'!I6</f>
        <v>60</v>
      </c>
      <c r="F6" s="48">
        <f>'Evaluator 5'!I6</f>
        <v>80</v>
      </c>
      <c r="G6" s="49">
        <f t="shared" si="0"/>
        <v>75.72</v>
      </c>
      <c r="H6" s="50">
        <f t="shared" si="1"/>
        <v>2</v>
      </c>
      <c r="I6" s="51">
        <v>2</v>
      </c>
    </row>
    <row r="7" spans="1:9" s="39" customFormat="1" ht="30.75" customHeight="1" x14ac:dyDescent="0.25">
      <c r="A7" s="19" t="str">
        <f>Responses!A7</f>
        <v>Morganti</v>
      </c>
      <c r="B7" s="35">
        <f>'Evaluator 1'!I7</f>
        <v>55.8</v>
      </c>
      <c r="C7" s="36">
        <f>'Evaluator 2'!I7</f>
        <v>64</v>
      </c>
      <c r="D7" s="36">
        <f>'Evaluator 3'!I7</f>
        <v>77.5</v>
      </c>
      <c r="E7" s="36">
        <f>'Evaluator 4'!I7</f>
        <v>59</v>
      </c>
      <c r="F7" s="36">
        <f>'Evaluator 5'!I7</f>
        <v>59.5</v>
      </c>
      <c r="G7" s="37">
        <f t="shared" si="0"/>
        <v>63.160000000000004</v>
      </c>
      <c r="H7" s="38">
        <f t="shared" si="1"/>
        <v>6</v>
      </c>
      <c r="I7" s="31">
        <v>3</v>
      </c>
    </row>
    <row r="8" spans="1:9" s="52" customFormat="1" ht="30.75" customHeight="1" x14ac:dyDescent="0.25">
      <c r="A8" s="53" t="str">
        <f>Responses!A8</f>
        <v>Rogers-Obrien</v>
      </c>
      <c r="B8" s="47">
        <f>'Evaluator 1'!I8</f>
        <v>60.4</v>
      </c>
      <c r="C8" s="48">
        <f>'Evaluator 2'!I8</f>
        <v>60</v>
      </c>
      <c r="D8" s="48">
        <f>'Evaluator 3'!I8</f>
        <v>78</v>
      </c>
      <c r="E8" s="48">
        <f>'Evaluator 4'!I8</f>
        <v>96</v>
      </c>
      <c r="F8" s="48">
        <f>'Evaluator 5'!I8</f>
        <v>82.7</v>
      </c>
      <c r="G8" s="49">
        <f t="shared" si="0"/>
        <v>75.419999999999987</v>
      </c>
      <c r="H8" s="50">
        <f t="shared" si="1"/>
        <v>3</v>
      </c>
      <c r="I8" s="51">
        <v>4</v>
      </c>
    </row>
    <row r="9" spans="1:9" s="39" customFormat="1" ht="27" customHeight="1" x14ac:dyDescent="0.25">
      <c r="A9" s="19" t="str">
        <f>Responses!A9</f>
        <v>The Whiting-Turner Contracting Co.</v>
      </c>
      <c r="B9" s="35">
        <f>'Evaluator 1'!I9</f>
        <v>62.2</v>
      </c>
      <c r="C9" s="36">
        <f>'Evaluator 2'!I9</f>
        <v>71</v>
      </c>
      <c r="D9" s="36">
        <f>'Evaluator 3'!I9</f>
        <v>80</v>
      </c>
      <c r="E9" s="36">
        <f>'Evaluator 4'!I9</f>
        <v>40</v>
      </c>
      <c r="F9" s="36">
        <f>'Evaluator 5'!I9</f>
        <v>83.5</v>
      </c>
      <c r="G9" s="37">
        <f t="shared" si="0"/>
        <v>67.34</v>
      </c>
      <c r="H9" s="38">
        <f t="shared" si="1"/>
        <v>5</v>
      </c>
      <c r="I9" s="31">
        <v>5</v>
      </c>
    </row>
    <row r="10" spans="1:9" s="52" customFormat="1" ht="33" customHeight="1" x14ac:dyDescent="0.25">
      <c r="A10" s="53" t="str">
        <f>Responses!A10</f>
        <v>Bartlett Cocke General Contractors</v>
      </c>
      <c r="B10" s="47">
        <f>'Evaluator 1'!I10</f>
        <v>62.8</v>
      </c>
      <c r="C10" s="48">
        <f>'Evaluator 2'!I10</f>
        <v>80</v>
      </c>
      <c r="D10" s="48">
        <f>'Evaluator 3'!I10</f>
        <v>76.5</v>
      </c>
      <c r="E10" s="48">
        <f>'Evaluator 4'!I10</f>
        <v>87</v>
      </c>
      <c r="F10" s="48">
        <f>'Evaluator 5'!I10</f>
        <v>72.5</v>
      </c>
      <c r="G10" s="49">
        <f t="shared" si="0"/>
        <v>75.760000000000005</v>
      </c>
      <c r="H10" s="50">
        <f t="shared" si="1"/>
        <v>1</v>
      </c>
      <c r="I10" s="51">
        <v>6</v>
      </c>
    </row>
    <row r="11" spans="1:9" s="39" customFormat="1" x14ac:dyDescent="0.2"/>
    <row r="12" spans="1:9" s="39" customFormat="1" x14ac:dyDescent="0.2"/>
    <row r="13" spans="1:9" s="39" customFormat="1" x14ac:dyDescent="0.2"/>
    <row r="14" spans="1:9" s="39" customFormat="1" x14ac:dyDescent="0.2"/>
    <row r="15" spans="1:9" s="39" customFormat="1" ht="15" x14ac:dyDescent="0.2">
      <c r="A15" s="21" t="s">
        <v>37</v>
      </c>
    </row>
    <row r="16" spans="1:9" s="39" customFormat="1" x14ac:dyDescent="0.2"/>
    <row r="17" spans="1:1" ht="15" x14ac:dyDescent="0.2">
      <c r="A17" s="21" t="s">
        <v>46</v>
      </c>
    </row>
  </sheetData>
  <mergeCells count="2">
    <mergeCell ref="A1:H1"/>
    <mergeCell ref="A2:H2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workbookViewId="0">
      <selection activeCell="C32" sqref="C32"/>
    </sheetView>
  </sheetViews>
  <sheetFormatPr defaultRowHeight="12.75" x14ac:dyDescent="0.2"/>
  <cols>
    <col min="1" max="1" width="27.7109375" customWidth="1"/>
    <col min="5" max="5" width="31" customWidth="1"/>
  </cols>
  <sheetData>
    <row r="1" spans="1:10" ht="15.75" x14ac:dyDescent="0.25">
      <c r="A1" s="67" t="s">
        <v>38</v>
      </c>
      <c r="B1" s="67"/>
      <c r="C1" s="67"/>
      <c r="D1" s="67"/>
      <c r="E1" s="67"/>
      <c r="F1" s="67"/>
      <c r="G1" s="67"/>
      <c r="H1" s="67"/>
      <c r="I1" s="15"/>
      <c r="J1" s="15"/>
    </row>
    <row r="2" spans="1:10" ht="15.75" x14ac:dyDescent="0.25">
      <c r="A2" s="71" t="str">
        <f>[1]Cover!$A$6</f>
        <v>RFQ 730-18025 CMAR Energy Research Bldg 11 Engineering Lab Renovation</v>
      </c>
      <c r="B2" s="67"/>
      <c r="C2" s="67"/>
      <c r="D2" s="67"/>
      <c r="E2" s="67"/>
      <c r="F2" s="67"/>
      <c r="G2" s="67"/>
      <c r="H2" s="67"/>
      <c r="I2" s="15"/>
      <c r="J2" s="15"/>
    </row>
    <row r="3" spans="1:10" ht="15" x14ac:dyDescent="0.2">
      <c r="A3" s="15"/>
      <c r="B3" s="15"/>
      <c r="C3" s="15"/>
      <c r="D3" s="15"/>
      <c r="E3" s="15"/>
      <c r="F3" s="15"/>
      <c r="G3" s="15"/>
      <c r="H3" s="15"/>
      <c r="I3" s="15"/>
      <c r="J3" s="15"/>
    </row>
    <row r="4" spans="1:10" ht="16.5" thickBot="1" x14ac:dyDescent="0.3">
      <c r="A4" s="15" t="s">
        <v>14</v>
      </c>
      <c r="B4" s="72"/>
      <c r="C4" s="72"/>
      <c r="D4" s="72"/>
      <c r="E4" s="72"/>
      <c r="F4" s="15"/>
      <c r="G4" s="15"/>
      <c r="H4" s="15"/>
      <c r="I4" s="15"/>
      <c r="J4" s="15"/>
    </row>
    <row r="5" spans="1:10" ht="15" customHeight="1" x14ac:dyDescent="0.2">
      <c r="A5" s="15"/>
      <c r="B5" s="15"/>
      <c r="C5" s="15"/>
      <c r="D5" s="15"/>
      <c r="E5" s="15"/>
      <c r="F5" s="15"/>
      <c r="G5" s="15"/>
      <c r="H5" s="15"/>
      <c r="I5" s="15"/>
      <c r="J5" s="15"/>
    </row>
    <row r="6" spans="1:10" ht="15.75" thickBot="1" x14ac:dyDescent="0.25">
      <c r="A6" s="15" t="s">
        <v>15</v>
      </c>
      <c r="B6" s="73">
        <f>[1]Cover!$E$13</f>
        <v>0</v>
      </c>
      <c r="C6" s="73"/>
      <c r="D6" s="73"/>
      <c r="E6" s="73"/>
      <c r="F6" s="15"/>
      <c r="G6" s="15"/>
      <c r="H6" s="15"/>
      <c r="I6" s="15"/>
      <c r="J6" s="15"/>
    </row>
    <row r="7" spans="1:10" ht="15" x14ac:dyDescent="0.2">
      <c r="A7" s="15"/>
      <c r="B7" s="15"/>
      <c r="C7" s="15"/>
      <c r="D7" s="15"/>
      <c r="E7" s="15"/>
      <c r="F7" s="15"/>
      <c r="G7" s="15"/>
      <c r="H7" s="15"/>
      <c r="I7" s="15"/>
      <c r="J7" s="15"/>
    </row>
    <row r="8" spans="1:10" ht="15" customHeight="1" x14ac:dyDescent="0.2">
      <c r="A8" s="83" t="s">
        <v>16</v>
      </c>
      <c r="B8" s="83"/>
      <c r="C8" s="83"/>
      <c r="D8" s="83"/>
      <c r="E8" s="83"/>
      <c r="F8" s="83"/>
      <c r="G8" s="83"/>
      <c r="H8" s="83"/>
      <c r="I8" s="15"/>
      <c r="J8" s="15"/>
    </row>
    <row r="9" spans="1:10" ht="15" customHeight="1" x14ac:dyDescent="0.2">
      <c r="A9" s="83"/>
      <c r="B9" s="83"/>
      <c r="C9" s="83"/>
      <c r="D9" s="83"/>
      <c r="E9" s="83"/>
      <c r="F9" s="83"/>
      <c r="G9" s="83"/>
      <c r="H9" s="83"/>
      <c r="I9" s="15"/>
      <c r="J9" s="15"/>
    </row>
    <row r="10" spans="1:10" ht="15.75" thickBot="1" x14ac:dyDescent="0.25">
      <c r="A10" s="15"/>
      <c r="B10" s="15"/>
      <c r="C10" s="15"/>
      <c r="D10" s="15"/>
      <c r="E10" s="15"/>
      <c r="F10" s="15"/>
      <c r="G10" s="15"/>
      <c r="H10" s="15"/>
      <c r="I10" s="15"/>
      <c r="J10" s="15"/>
    </row>
    <row r="11" spans="1:10" ht="16.5" thickTop="1" x14ac:dyDescent="0.25">
      <c r="A11" s="77" t="s">
        <v>17</v>
      </c>
      <c r="B11" s="78"/>
      <c r="C11" s="78"/>
      <c r="D11" s="78"/>
      <c r="E11" s="92"/>
      <c r="F11" s="15"/>
      <c r="G11" s="15"/>
      <c r="H11" s="15"/>
      <c r="I11" s="15"/>
      <c r="J11" s="15"/>
    </row>
    <row r="12" spans="1:10" ht="15" customHeight="1" x14ac:dyDescent="0.2">
      <c r="A12" s="93" t="s">
        <v>18</v>
      </c>
      <c r="B12" s="94"/>
      <c r="C12" s="94"/>
      <c r="D12" s="94"/>
      <c r="E12" s="95"/>
      <c r="F12" s="15"/>
      <c r="G12" s="15"/>
      <c r="H12" s="15"/>
      <c r="I12" s="15"/>
      <c r="J12" s="15"/>
    </row>
    <row r="13" spans="1:10" ht="15" x14ac:dyDescent="0.2">
      <c r="A13" s="84" t="s">
        <v>19</v>
      </c>
      <c r="B13" s="85"/>
      <c r="C13" s="85"/>
      <c r="D13" s="85"/>
      <c r="E13" s="86"/>
      <c r="F13" s="15"/>
      <c r="G13" s="15"/>
      <c r="H13" s="15"/>
      <c r="I13" s="15"/>
      <c r="J13" s="15"/>
    </row>
    <row r="14" spans="1:10" ht="15" x14ac:dyDescent="0.2">
      <c r="A14" s="84" t="s">
        <v>20</v>
      </c>
      <c r="B14" s="85"/>
      <c r="C14" s="85"/>
      <c r="D14" s="85"/>
      <c r="E14" s="86"/>
      <c r="F14" s="15"/>
      <c r="G14" s="15"/>
      <c r="H14" s="15"/>
      <c r="I14" s="15"/>
      <c r="J14" s="15"/>
    </row>
    <row r="15" spans="1:10" ht="15" x14ac:dyDescent="0.2">
      <c r="A15" s="84" t="s">
        <v>21</v>
      </c>
      <c r="B15" s="85"/>
      <c r="C15" s="85"/>
      <c r="D15" s="85"/>
      <c r="E15" s="86"/>
      <c r="F15" s="15"/>
      <c r="G15" s="15"/>
      <c r="H15" s="15"/>
      <c r="I15" s="15"/>
      <c r="J15" s="15"/>
    </row>
    <row r="16" spans="1:10" ht="15" x14ac:dyDescent="0.2">
      <c r="A16" s="84" t="s">
        <v>22</v>
      </c>
      <c r="B16" s="85"/>
      <c r="C16" s="85"/>
      <c r="D16" s="85"/>
      <c r="E16" s="86"/>
      <c r="F16" s="15"/>
      <c r="G16" s="15"/>
      <c r="H16" s="15"/>
      <c r="I16" s="15"/>
      <c r="J16" s="15"/>
    </row>
    <row r="17" spans="1:10" ht="27.75" customHeight="1" thickBot="1" x14ac:dyDescent="0.25">
      <c r="A17" s="89" t="s">
        <v>23</v>
      </c>
      <c r="B17" s="90"/>
      <c r="C17" s="90"/>
      <c r="D17" s="90"/>
      <c r="E17" s="91"/>
      <c r="F17" s="15"/>
      <c r="G17" s="15"/>
      <c r="H17" s="15"/>
      <c r="I17" s="57"/>
      <c r="J17" s="58"/>
    </row>
    <row r="18" spans="1:10" ht="35.25" customHeight="1" thickTop="1" thickBot="1" x14ac:dyDescent="0.25">
      <c r="A18" s="15"/>
      <c r="B18" s="15"/>
      <c r="C18" s="15"/>
      <c r="D18" s="15"/>
      <c r="E18" s="15"/>
      <c r="F18" s="15"/>
      <c r="G18" s="15"/>
      <c r="H18" s="15"/>
      <c r="I18" s="57"/>
      <c r="J18" s="57"/>
    </row>
    <row r="19" spans="1:10" ht="36.75" customHeight="1" thickTop="1" x14ac:dyDescent="0.25">
      <c r="A19" s="77" t="s">
        <v>24</v>
      </c>
      <c r="B19" s="78"/>
      <c r="C19" s="78"/>
      <c r="D19" s="78"/>
      <c r="E19" s="79"/>
      <c r="F19" s="61" t="s">
        <v>25</v>
      </c>
      <c r="G19" s="61" t="s">
        <v>26</v>
      </c>
      <c r="H19" s="54" t="s">
        <v>27</v>
      </c>
      <c r="I19" s="57"/>
      <c r="J19" s="57"/>
    </row>
    <row r="20" spans="1:10" ht="27" customHeight="1" x14ac:dyDescent="0.2">
      <c r="A20" s="80" t="s">
        <v>39</v>
      </c>
      <c r="B20" s="81"/>
      <c r="C20" s="81"/>
      <c r="D20" s="81"/>
      <c r="E20" s="82"/>
      <c r="F20" s="55"/>
      <c r="G20" s="55">
        <v>7</v>
      </c>
      <c r="H20" s="56">
        <f t="shared" ref="H20:H26" si="0">F20*G20</f>
        <v>0</v>
      </c>
      <c r="I20" s="57"/>
      <c r="J20" s="57"/>
    </row>
    <row r="21" spans="1:10" ht="27.75" customHeight="1" x14ac:dyDescent="0.2">
      <c r="A21" s="80" t="s">
        <v>40</v>
      </c>
      <c r="B21" s="81"/>
      <c r="C21" s="81"/>
      <c r="D21" s="81"/>
      <c r="E21" s="82"/>
      <c r="F21" s="55"/>
      <c r="G21" s="55">
        <v>4</v>
      </c>
      <c r="H21" s="56">
        <f t="shared" si="0"/>
        <v>0</v>
      </c>
      <c r="I21" s="57"/>
      <c r="J21" s="57"/>
    </row>
    <row r="22" spans="1:10" ht="28.5" customHeight="1" x14ac:dyDescent="0.2">
      <c r="A22" s="80" t="s">
        <v>41</v>
      </c>
      <c r="B22" s="81"/>
      <c r="C22" s="81"/>
      <c r="D22" s="81"/>
      <c r="E22" s="82"/>
      <c r="F22" s="55"/>
      <c r="G22" s="55">
        <v>3</v>
      </c>
      <c r="H22" s="56">
        <f t="shared" si="0"/>
        <v>0</v>
      </c>
      <c r="I22" s="57"/>
      <c r="J22" s="57"/>
    </row>
    <row r="23" spans="1:10" ht="30" customHeight="1" x14ac:dyDescent="0.2">
      <c r="A23" s="80" t="s">
        <v>42</v>
      </c>
      <c r="B23" s="81"/>
      <c r="C23" s="81"/>
      <c r="D23" s="81"/>
      <c r="E23" s="82"/>
      <c r="F23" s="55"/>
      <c r="G23" s="55">
        <v>3</v>
      </c>
      <c r="H23" s="56">
        <f t="shared" si="0"/>
        <v>0</v>
      </c>
      <c r="I23" s="57"/>
      <c r="J23" s="57"/>
    </row>
    <row r="24" spans="1:10" ht="22.5" customHeight="1" x14ac:dyDescent="0.2">
      <c r="A24" s="74" t="s">
        <v>43</v>
      </c>
      <c r="B24" s="75"/>
      <c r="C24" s="75"/>
      <c r="D24" s="75"/>
      <c r="E24" s="76"/>
      <c r="F24" s="55"/>
      <c r="G24" s="55">
        <v>1</v>
      </c>
      <c r="H24" s="56">
        <f t="shared" si="0"/>
        <v>0</v>
      </c>
      <c r="I24" s="57"/>
      <c r="J24" s="57"/>
    </row>
    <row r="25" spans="1:10" ht="22.5" customHeight="1" x14ac:dyDescent="0.2">
      <c r="A25" s="74" t="s">
        <v>44</v>
      </c>
      <c r="B25" s="75"/>
      <c r="C25" s="75"/>
      <c r="D25" s="75"/>
      <c r="E25" s="76"/>
      <c r="F25" s="55"/>
      <c r="G25" s="55">
        <v>1</v>
      </c>
      <c r="H25" s="56">
        <f t="shared" si="0"/>
        <v>0</v>
      </c>
      <c r="I25" s="15"/>
      <c r="J25" s="15"/>
    </row>
    <row r="26" spans="1:10" ht="23.25" customHeight="1" x14ac:dyDescent="0.2">
      <c r="A26" s="74" t="s">
        <v>45</v>
      </c>
      <c r="B26" s="75"/>
      <c r="C26" s="75"/>
      <c r="D26" s="75"/>
      <c r="E26" s="76"/>
      <c r="F26" s="55"/>
      <c r="G26" s="55">
        <v>1</v>
      </c>
      <c r="H26" s="56">
        <f t="shared" si="0"/>
        <v>0</v>
      </c>
      <c r="I26" s="15"/>
      <c r="J26" s="15"/>
    </row>
    <row r="27" spans="1:10" ht="16.5" thickBot="1" x14ac:dyDescent="0.3">
      <c r="A27" s="15"/>
      <c r="B27" s="15"/>
      <c r="C27" s="15"/>
      <c r="D27" s="15"/>
      <c r="E27" s="15"/>
      <c r="F27" s="15"/>
      <c r="G27" s="59" t="s">
        <v>28</v>
      </c>
      <c r="H27" s="60">
        <f>SUM(H20:H26)</f>
        <v>0</v>
      </c>
      <c r="I27" s="15"/>
      <c r="J27" s="15"/>
    </row>
    <row r="28" spans="1:10" ht="15" x14ac:dyDescent="0.2">
      <c r="A28" s="87" t="s">
        <v>29</v>
      </c>
      <c r="B28" s="87"/>
      <c r="C28" s="87"/>
      <c r="D28" s="87"/>
      <c r="E28" s="87"/>
      <c r="F28" s="15"/>
      <c r="G28" s="15"/>
      <c r="H28" s="15"/>
      <c r="I28" s="15"/>
      <c r="J28" s="15"/>
    </row>
    <row r="29" spans="1:10" ht="15" x14ac:dyDescent="0.2">
      <c r="A29" s="15"/>
      <c r="B29" s="15"/>
      <c r="C29" s="15"/>
      <c r="D29" s="15"/>
      <c r="E29" s="15"/>
      <c r="F29" s="15"/>
      <c r="G29" s="15"/>
      <c r="H29" s="15"/>
      <c r="I29" s="15"/>
      <c r="J29" s="15"/>
    </row>
    <row r="30" spans="1:10" ht="15" x14ac:dyDescent="0.2">
      <c r="A30" s="88" t="s">
        <v>30</v>
      </c>
      <c r="B30" s="88"/>
      <c r="C30" s="88"/>
      <c r="D30" s="15"/>
      <c r="E30" s="15"/>
      <c r="F30" s="15"/>
      <c r="G30" s="15"/>
      <c r="H30" s="15"/>
      <c r="I30" s="14"/>
      <c r="J30" s="14"/>
    </row>
  </sheetData>
  <protectedRanges>
    <protectedRange sqref="F20:F26" name="Points_1_1_2"/>
    <protectedRange sqref="B6:E6" name="Name_1_2_3"/>
  </protectedRanges>
  <mergeCells count="22">
    <mergeCell ref="A25:E25"/>
    <mergeCell ref="A28:E28"/>
    <mergeCell ref="A30:C30"/>
    <mergeCell ref="A17:E17"/>
    <mergeCell ref="A11:E11"/>
    <mergeCell ref="A12:E12"/>
    <mergeCell ref="A13:E13"/>
    <mergeCell ref="A14:E14"/>
    <mergeCell ref="A16:E16"/>
    <mergeCell ref="A26:E26"/>
    <mergeCell ref="A1:H1"/>
    <mergeCell ref="A2:H2"/>
    <mergeCell ref="B4:E4"/>
    <mergeCell ref="B6:E6"/>
    <mergeCell ref="A24:E24"/>
    <mergeCell ref="A19:E19"/>
    <mergeCell ref="A20:E20"/>
    <mergeCell ref="A21:E21"/>
    <mergeCell ref="A22:E22"/>
    <mergeCell ref="A23:E23"/>
    <mergeCell ref="A8:H9"/>
    <mergeCell ref="A15:E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Responses</vt:lpstr>
      <vt:lpstr>Evaluator 1</vt:lpstr>
      <vt:lpstr>Evaluator 2</vt:lpstr>
      <vt:lpstr>Evaluator 3</vt:lpstr>
      <vt:lpstr>Evaluator 4</vt:lpstr>
      <vt:lpstr>Evaluator 5</vt:lpstr>
      <vt:lpstr>Summary</vt:lpstr>
      <vt:lpstr>Criteria</vt:lpstr>
    </vt:vector>
  </TitlesOfParts>
  <Company>University of Houston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chua2</dc:creator>
  <cp:lastModifiedBy>Bonilla, Hector M</cp:lastModifiedBy>
  <cp:lastPrinted>2010-03-29T18:59:53Z</cp:lastPrinted>
  <dcterms:created xsi:type="dcterms:W3CDTF">2010-03-29T14:58:07Z</dcterms:created>
  <dcterms:modified xsi:type="dcterms:W3CDTF">2019-04-09T14:37:39Z</dcterms:modified>
</cp:coreProperties>
</file>