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19 CMAR UHCL Bayou Building Renovation Step 2 - JAMIL\Evaluations\"/>
    </mc:Choice>
  </mc:AlternateContent>
  <xr:revisionPtr revIDLastSave="0" documentId="8_{2438CC22-1BEB-4333-86B1-DC5799AF01D3}" xr6:coauthVersionLast="47" xr6:coauthVersionMax="47" xr10:uidLastSave="{00000000-0000-0000-0000-000000000000}"/>
  <bookViews>
    <workbookView xWindow="-120" yWindow="-120" windowWidth="29040" windowHeight="15840" tabRatio="722" activeTab="7" xr2:uid="{00000000-000D-0000-FFFF-FFFF00000000}"/>
  </bookViews>
  <sheets>
    <sheet name="1" sheetId="2" r:id="rId1"/>
    <sheet name="2" sheetId="3" r:id="rId2"/>
    <sheet name="3" sheetId="5" r:id="rId3"/>
    <sheet name="4" sheetId="9" r:id="rId4"/>
    <sheet name="5" sheetId="15" r:id="rId5"/>
    <sheet name="6" sheetId="18" r:id="rId6"/>
    <sheet name="Cost Summary" sheetId="14" r:id="rId7"/>
    <sheet name="Summary" sheetId="17" r:id="rId8"/>
    <sheet name="Evaluation" sheetId="19"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8" l="1"/>
  <c r="K5" i="18"/>
  <c r="K4" i="18"/>
  <c r="F22" i="14"/>
  <c r="G22" i="14"/>
  <c r="H22" i="14"/>
  <c r="F23" i="14"/>
  <c r="G23" i="14"/>
  <c r="H23" i="14"/>
  <c r="F24" i="14"/>
  <c r="G24" i="14"/>
  <c r="H24" i="14"/>
  <c r="F25" i="14"/>
  <c r="G25" i="14"/>
  <c r="H25" i="14"/>
  <c r="F26" i="14"/>
  <c r="G26" i="14"/>
  <c r="H26" i="14"/>
  <c r="F27" i="14"/>
  <c r="G27" i="14"/>
  <c r="H27" i="14"/>
  <c r="F28" i="14"/>
  <c r="G28" i="14"/>
  <c r="H28" i="14"/>
  <c r="F29" i="14"/>
  <c r="G29" i="14"/>
  <c r="H29" i="14"/>
  <c r="H21" i="14"/>
  <c r="G21" i="14"/>
  <c r="F21" i="14"/>
  <c r="A8" i="17"/>
  <c r="A9" i="17"/>
  <c r="A7" i="17"/>
  <c r="H20" i="14" l="1"/>
  <c r="G20" i="14"/>
  <c r="F20" i="14"/>
  <c r="E20" i="14"/>
  <c r="D20" i="14"/>
  <c r="D30" i="14"/>
  <c r="H30" i="14" l="1"/>
  <c r="E5" i="14" s="1"/>
  <c r="F30" i="14"/>
  <c r="E3" i="14" s="1"/>
  <c r="E30" i="14" l="1"/>
  <c r="G30" i="14"/>
  <c r="E4" i="14" s="1"/>
  <c r="C30" i="14"/>
  <c r="C20" i="14"/>
  <c r="N6" i="17"/>
  <c r="O6" i="17"/>
  <c r="P6" i="17"/>
  <c r="Q6" i="17"/>
  <c r="K8" i="17"/>
  <c r="K9" i="17"/>
  <c r="K7" i="17"/>
  <c r="M6" i="17"/>
  <c r="A15" i="14" l="1"/>
  <c r="F5" i="14"/>
  <c r="J5" i="14" s="1"/>
  <c r="F4" i="14"/>
  <c r="J4" i="14" s="1"/>
  <c r="A14" i="14"/>
  <c r="F3" i="14"/>
  <c r="J3" i="14" s="1"/>
  <c r="A13" i="14"/>
  <c r="B4" i="14" l="1"/>
  <c r="H4" i="14" s="1"/>
  <c r="B5" i="14"/>
  <c r="H5" i="14" s="1"/>
  <c r="B3" i="14"/>
  <c r="H3" i="14" s="1"/>
  <c r="H7" i="14" l="1"/>
  <c r="B14" i="14" s="1"/>
  <c r="J5" i="9" l="1"/>
  <c r="K5" i="9" s="1"/>
  <c r="E8" i="17" s="1"/>
  <c r="P8" i="17" s="1"/>
  <c r="J5" i="15"/>
  <c r="K5" i="15" s="1"/>
  <c r="F8" i="17" s="1"/>
  <c r="Q8" i="17" s="1"/>
  <c r="J5" i="2"/>
  <c r="K5" i="2" s="1"/>
  <c r="B8" i="17" s="1"/>
  <c r="M8" i="17" s="1"/>
  <c r="J5" i="3"/>
  <c r="K5" i="3" s="1"/>
  <c r="C8" i="17" s="1"/>
  <c r="N8" i="17" s="1"/>
  <c r="J5" i="5"/>
  <c r="K5" i="5" s="1"/>
  <c r="D8" i="17" s="1"/>
  <c r="O8" i="17" s="1"/>
  <c r="D15" i="14"/>
  <c r="E15" i="14" s="1"/>
  <c r="B15" i="14"/>
  <c r="B13" i="14"/>
  <c r="D13" i="14"/>
  <c r="E13" i="14" s="1"/>
  <c r="D14" i="14"/>
  <c r="E14" i="14" s="1"/>
  <c r="G8" i="17" l="1"/>
  <c r="J6" i="9"/>
  <c r="K6" i="9" s="1"/>
  <c r="E9" i="17" s="1"/>
  <c r="P9" i="17" s="1"/>
  <c r="J6" i="2"/>
  <c r="K6" i="2" s="1"/>
  <c r="B9" i="17" s="1"/>
  <c r="M9" i="17" s="1"/>
  <c r="J6" i="15"/>
  <c r="K6" i="15" s="1"/>
  <c r="F9" i="17" s="1"/>
  <c r="Q9" i="17" s="1"/>
  <c r="J6" i="3"/>
  <c r="K6" i="3" s="1"/>
  <c r="C9" i="17" s="1"/>
  <c r="N9" i="17" s="1"/>
  <c r="J6" i="5"/>
  <c r="K6" i="5" s="1"/>
  <c r="D9" i="17" s="1"/>
  <c r="O9" i="17" s="1"/>
  <c r="R8" i="17"/>
  <c r="J4" i="9"/>
  <c r="K4" i="9" s="1"/>
  <c r="E7" i="17" s="1"/>
  <c r="P7" i="17" s="1"/>
  <c r="J4" i="5"/>
  <c r="K4" i="5" s="1"/>
  <c r="D7" i="17" s="1"/>
  <c r="O7" i="17" s="1"/>
  <c r="J4" i="2"/>
  <c r="K4" i="2" s="1"/>
  <c r="B7" i="17" s="1"/>
  <c r="M7" i="17" s="1"/>
  <c r="J4" i="15"/>
  <c r="K4" i="15" s="1"/>
  <c r="F7" i="17" s="1"/>
  <c r="Q7" i="17" s="1"/>
  <c r="J4" i="3"/>
  <c r="K4" i="3" s="1"/>
  <c r="C7" i="17" s="1"/>
  <c r="N7" i="17" s="1"/>
  <c r="H8" i="17"/>
  <c r="C14" i="14"/>
  <c r="C15" i="14"/>
  <c r="C13" i="14"/>
  <c r="R9" i="17" l="1"/>
  <c r="R7" i="17"/>
  <c r="G7" i="17"/>
  <c r="H7" i="17"/>
  <c r="H9" i="17"/>
  <c r="G9" i="17"/>
  <c r="I7" i="17" l="1"/>
  <c r="S7" i="17"/>
  <c r="I9" i="17"/>
  <c r="I8" i="17"/>
  <c r="S9" i="17"/>
  <c r="S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author>
    <author>Jamil, Hasan R</author>
  </authors>
  <commentList>
    <comment ref="F2" authorId="0" shapeId="0" xr:uid="{67EC9E23-82BE-4E98-BB4C-DE4C4942A08A}">
      <text>
        <r>
          <rPr>
            <b/>
            <sz val="9"/>
            <color indexed="81"/>
            <rFont val="Tahoma"/>
            <family val="2"/>
          </rPr>
          <t>NOTE:</t>
        </r>
        <r>
          <rPr>
            <sz val="9"/>
            <color indexed="81"/>
            <rFont val="Tahoma"/>
            <charset val="1"/>
          </rPr>
          <t xml:space="preserve">  Purchasing is basing the monthly Staffing Amt given by facilities on 24 months stated in the RFP from June 2020-July 2022.</t>
        </r>
      </text>
    </comment>
    <comment ref="H2" authorId="1" shapeId="0" xr:uid="{00000000-0006-0000-0700-000001000000}">
      <text>
        <r>
          <rPr>
            <b/>
            <sz val="9"/>
            <color indexed="81"/>
            <rFont val="Tahoma"/>
            <family val="2"/>
          </rPr>
          <t xml:space="preserve">Fromula
Fee on CCL + Pre-Construction Phase Fee + Staff Amt 24 Months Term + Bonds and Insurance Amt
</t>
        </r>
      </text>
    </comment>
    <comment ref="J2" authorId="1" shapeId="0" xr:uid="{00000000-0006-0000-0700-000002000000}">
      <text>
        <r>
          <rPr>
            <b/>
            <sz val="9"/>
            <color indexed="81"/>
            <rFont val="Tahoma"/>
            <family val="2"/>
          </rPr>
          <t>COW Calculation</t>
        </r>
        <r>
          <rPr>
            <sz val="9"/>
            <color indexed="81"/>
            <rFont val="Tahoma"/>
            <family val="2"/>
          </rPr>
          <t xml:space="preserve">
COW = ((CCL)–(staff+bonds)–(Precon))/(fee%+1)</t>
        </r>
      </text>
    </comment>
    <comment ref="B12" authorId="1"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364ED8E8-BDDD-46E4-A8AA-028137CC4F55}">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6D1C56A2-FC6B-4D48-8B11-ACC4DC40472A}">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<sst xmlns="http://schemas.openxmlformats.org/spreadsheetml/2006/main" count="160" uniqueCount="87">
  <si>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</si>
  <si>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</si>
  <si>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</si>
  <si>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</si>
  <si>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</si>
  <si>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</si>
  <si>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</si>
  <si>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</si>
  <si>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</si>
  <si>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</si>
  <si>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</si>
  <si>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</si>
  <si>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</si>
  <si>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t>
  </si>
  <si>
    <t>Score</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</si>
  <si>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</si>
  <si>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</si>
  <si>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</si>
  <si>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</si>
  <si>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</si>
  <si>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</si>
  <si>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</si>
  <si>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</si>
  <si>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</si>
  <si>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</si>
  <si>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</si>
  <si>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</si>
  <si>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</si>
  <si>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</si>
  <si>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</si>
  <si>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</si>
  <si>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</si>
  <si>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</si>
  <si>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</si>
  <si>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 xml:space="preserve">Technical </t>
  </si>
  <si>
    <t>HUB</t>
  </si>
  <si>
    <t>Final Score (Tech+HUB)</t>
  </si>
  <si>
    <t>Total Weighted Technical  Score (Average)</t>
  </si>
  <si>
    <t>Total Weighted Technical  Score</t>
  </si>
  <si>
    <t>Rank of  Weighted Technical  Score</t>
  </si>
  <si>
    <t>Weighted HUB Score</t>
  </si>
  <si>
    <t>Total Weighted Score</t>
  </si>
  <si>
    <t>Rank of Tech + HUB</t>
  </si>
  <si>
    <t>Staff Amt Total</t>
  </si>
  <si>
    <t>Project Executive</t>
  </si>
  <si>
    <t>Project Manager</t>
  </si>
  <si>
    <t>Superintendent</t>
  </si>
  <si>
    <t>Asst Superintendent</t>
  </si>
  <si>
    <t>Project Engineer</t>
  </si>
  <si>
    <t>Project Scheduler</t>
  </si>
  <si>
    <t>Quality Control</t>
  </si>
  <si>
    <t>Safety</t>
  </si>
  <si>
    <t>Project Administrator</t>
  </si>
  <si>
    <t>Personnel Number</t>
  </si>
  <si>
    <t>Loaded Salary Rate Submitted</t>
  </si>
  <si>
    <t>Total Salary Rate</t>
  </si>
  <si>
    <t>Criteria 7</t>
  </si>
  <si>
    <t>Bartlett Cocke</t>
  </si>
  <si>
    <t>Kitchell</t>
  </si>
  <si>
    <t>Whiting Turner</t>
  </si>
  <si>
    <t>RFP730-24019 CMAR UHCL Bayou Building Renovation Step 2</t>
  </si>
  <si>
    <t>University of Houston Evaluation Matrix $1 Million+</t>
  </si>
  <si>
    <t xml:space="preserve">RFP730-24019 CMAR UHCL Bayou Building Renovation Step 2 </t>
  </si>
  <si>
    <t>Name</t>
  </si>
  <si>
    <t>Evaluation Due Date</t>
  </si>
  <si>
    <t>6/15/2024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</si>
  <si>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</si>
  <si>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</si>
  <si>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</si>
  <si>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</si>
  <si>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</si>
  <si>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</si>
  <si>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</si>
  <si>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</si>
  <si>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</si>
  <si>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</si>
  <si>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</si>
  <si>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Respondent’s Relevant Experience and Capabilities (Section 4.3)</t>
  </si>
  <si>
    <t>Qualifications of Respondent’s Project Team (Section 4.4)</t>
  </si>
  <si>
    <t>Respondent’s Ability to Estimate and Control Costs (Section 4.5)</t>
  </si>
  <si>
    <t>Respondent’s Ability to Meet the Schedule for this Project (Section 4.6)</t>
  </si>
  <si>
    <t>Respondent’s Ability to Manage this Project (Section 4.7)</t>
  </si>
  <si>
    <t>Respondent’s Past HUB/MBE/WBE Goal Attainment and Quality of Procedures for UHS HUB Goal Attainment on this Project (Section 4.8)
**ONLY HUB WILL EVALUATE**</t>
  </si>
  <si>
    <t>Respondent’s Cost and Delivery Proposal (Section 4.9)
**ONLY PURCHASING WILL EVALUATE**</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</si>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</sst>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quot;$&quot;* #,##0_);_(&quot;$&quot;* \(#,##0\);_(&quot;$&quot;* &quot;-&quot;??_);_(@_)"/>
    <numFmt numFmtId="167" formatCode="_([$$-409]* #,##0.00_);_([$$-409]* \(#,##0.00\);_([$$-409]* &quot;-&quot;_);_(@_)"/>
    <numFmt numFmtId="168" formatCode="[$-F800]dddd\,\ mmmm\ dd\,\ yyyy"/>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b/>
      <sz val="11"/>
      <color rgb="FFFF0000"/>
      <name val="Arial"/>
      <family val="2"/>
    </font>
    <font>
      <strike/>
      <sz val="12"/>
      <color rgb="FFFF0000"/>
      <name val="Arial"/>
      <family val="2"/>
    </font>
    <font>
      <sz val="8"/>
      <name val="Arial"/>
    </font>
    <font>
      <sz val="9"/>
      <color indexed="81"/>
      <name val="Tahoma"/>
      <charset val="1"/>
    </font>
    <font>
      <sz val="10"/>
      <name val="Arial"/>
    </font>
    <font>
      <sz val="10"/>
      <color theme="1"/>
      <name val="Calibri"/>
      <family val="2"/>
      <scheme val="minor"/>
    </font>
    <font>
      <sz val="11"/>
      <color rgb="FF000000"/>
      <name val="Calibri"/>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name val="Arial"/>
      <family val="2"/>
    </font>
    <font>
      <b/>
      <sz val="10"/>
      <color rgb="FF000000"/>
      <name val="Arial"/>
      <family val="2"/>
    </font>
    <font>
      <sz val="10"/>
      <color rgb="FF111111"/>
      <name val="Trebuchet MS"/>
      <family val="2"/>
    </font>
    <font>
      <b/>
      <sz val="10"/>
      <color indexed="81"/>
      <name val="Tahoma"/>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ACB9CA"/>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5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auto="1"/>
      </left>
      <right style="medium">
        <color indexed="64"/>
      </right>
      <top style="medium">
        <color indexed="64"/>
      </top>
      <bottom/>
      <diagonal/>
    </border>
    <border>
      <left style="thin">
        <color indexed="64"/>
      </left>
      <right style="thin">
        <color indexed="64"/>
      </right>
      <top/>
      <bottom style="hair">
        <color auto="1"/>
      </bottom>
      <diagonal/>
    </border>
    <border>
      <left/>
      <right style="medium">
        <color indexed="64"/>
      </right>
      <top/>
      <bottom style="hair">
        <color auto="1"/>
      </bottom>
      <diagonal/>
    </border>
    <border>
      <left style="medium">
        <color auto="1"/>
      </left>
      <right style="medium">
        <color indexed="64"/>
      </right>
      <top/>
      <bottom style="hair">
        <color auto="1"/>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23">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51" fillId="0" borderId="0" applyFont="0" applyFill="0" applyBorder="0" applyAlignment="0" applyProtection="0"/>
    <xf numFmtId="0" fontId="6" fillId="0" borderId="0"/>
    <xf numFmtId="0" fontId="5" fillId="0" borderId="0"/>
    <xf numFmtId="44" fontId="6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67" fillId="0" borderId="0" applyNumberFormat="0" applyFill="0" applyBorder="0" applyAlignment="0" applyProtection="0"/>
  </cellStyleXfs>
  <cellXfs count="206">
    <xf numFmtId="0" fontId="0" fillId="0" borderId="0" xfId="0"/>
    <xf numFmtId="0" fontId="21" fillId="0" borderId="0" xfId="0" applyFont="1"/>
    <xf numFmtId="0" fontId="23" fillId="0" borderId="0" xfId="0" applyFont="1"/>
    <xf numFmtId="0" fontId="21" fillId="0" borderId="0" xfId="0" applyFont="1" applyAlignment="1">
      <alignment horizontal="left"/>
    </xf>
    <xf numFmtId="0" fontId="43" fillId="0" borderId="0" xfId="0" applyFont="1" applyAlignment="1">
      <alignment horizontal="left"/>
    </xf>
    <xf numFmtId="0" fontId="43" fillId="25" borderId="0" xfId="0" applyFont="1" applyFill="1"/>
    <xf numFmtId="0" fontId="44" fillId="25" borderId="0" xfId="0" applyFont="1" applyFill="1"/>
    <xf numFmtId="0" fontId="22" fillId="25" borderId="0" xfId="0" applyFont="1" applyFill="1"/>
    <xf numFmtId="0" fontId="21" fillId="25" borderId="0" xfId="0" applyFont="1" applyFill="1"/>
    <xf numFmtId="0" fontId="21" fillId="25" borderId="0" xfId="0" applyFont="1" applyFill="1" applyAlignment="1">
      <alignment horizontal="left" vertical="center"/>
    </xf>
    <xf numFmtId="0" fontId="21" fillId="25" borderId="0" xfId="0" applyFont="1" applyFill="1" applyAlignment="1">
      <alignment horizontal="right" textRotation="90" wrapText="1"/>
    </xf>
    <xf numFmtId="0" fontId="21" fillId="25" borderId="0" xfId="0" applyFont="1" applyFill="1" applyAlignment="1">
      <alignment horizontal="center" vertical="center"/>
    </xf>
    <xf numFmtId="0" fontId="22" fillId="25" borderId="11" xfId="0" applyFont="1" applyFill="1" applyBorder="1" applyAlignment="1">
      <alignment horizontal="left"/>
    </xf>
    <xf numFmtId="0" fontId="23" fillId="0" borderId="0" xfId="98"/>
    <xf numFmtId="0" fontId="47" fillId="0" borderId="0" xfId="0" applyFont="1" applyAlignment="1">
      <alignment horizontal="center" vertical="center" wrapText="1"/>
    </xf>
    <xf numFmtId="0" fontId="53" fillId="26" borderId="15" xfId="0" applyFont="1" applyFill="1" applyBorder="1" applyAlignment="1">
      <alignment horizontal="center" vertical="center" wrapText="1"/>
    </xf>
    <xf numFmtId="0" fontId="53" fillId="27" borderId="17" xfId="0" applyFont="1" applyFill="1" applyBorder="1" applyAlignment="1">
      <alignment horizontal="center" vertical="center" wrapText="1"/>
    </xf>
    <xf numFmtId="0" fontId="0" fillId="27" borderId="18" xfId="0" applyFill="1" applyBorder="1"/>
    <xf numFmtId="0" fontId="54" fillId="0" borderId="13" xfId="0" applyFont="1" applyBorder="1" applyAlignment="1">
      <alignment horizontal="center" vertical="center" wrapText="1"/>
    </xf>
    <xf numFmtId="0" fontId="47" fillId="0" borderId="16" xfId="0" applyFont="1" applyBorder="1" applyAlignment="1">
      <alignment horizontal="center" vertical="center" wrapText="1"/>
    </xf>
    <xf numFmtId="0" fontId="47" fillId="26" borderId="15"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7" fillId="27" borderId="20" xfId="0" applyFont="1" applyFill="1" applyBorder="1" applyAlignment="1">
      <alignment horizontal="center" vertical="center" wrapText="1"/>
    </xf>
    <xf numFmtId="0" fontId="47" fillId="27" borderId="21" xfId="0" applyFont="1" applyFill="1" applyBorder="1" applyAlignment="1">
      <alignment horizontal="center" vertical="center" wrapText="1"/>
    </xf>
    <xf numFmtId="0" fontId="52" fillId="27" borderId="22" xfId="0" applyFont="1" applyFill="1" applyBorder="1" applyAlignment="1">
      <alignment vertical="center" wrapText="1"/>
    </xf>
    <xf numFmtId="0" fontId="55" fillId="0" borderId="23" xfId="0" applyFont="1" applyBorder="1" applyAlignment="1">
      <alignment horizontal="center" vertical="center" wrapText="1"/>
    </xf>
    <xf numFmtId="0" fontId="52" fillId="28" borderId="23" xfId="0" applyFont="1" applyFill="1" applyBorder="1" applyAlignment="1">
      <alignment horizontal="center" vertical="center" wrapText="1"/>
    </xf>
    <xf numFmtId="0" fontId="23" fillId="0" borderId="24" xfId="2" applyBorder="1"/>
    <xf numFmtId="44" fontId="23" fillId="0" borderId="25" xfId="108" applyFont="1" applyFill="1" applyBorder="1" applyAlignment="1"/>
    <xf numFmtId="164" fontId="0" fillId="24" borderId="25" xfId="0" applyNumberFormat="1" applyFill="1" applyBorder="1" applyAlignment="1">
      <alignment vertical="center"/>
    </xf>
    <xf numFmtId="10" fontId="0" fillId="24" borderId="25" xfId="0" applyNumberFormat="1" applyFill="1" applyBorder="1" applyAlignment="1">
      <alignment horizontal="center" vertical="center"/>
    </xf>
    <xf numFmtId="164" fontId="48" fillId="0" borderId="25" xfId="0" applyNumberFormat="1" applyFont="1" applyBorder="1" applyAlignment="1">
      <alignment vertical="center"/>
    </xf>
    <xf numFmtId="165" fontId="0" fillId="0" borderId="25" xfId="0" applyNumberFormat="1" applyBorder="1"/>
    <xf numFmtId="165" fontId="0" fillId="0" borderId="0" xfId="0" applyNumberFormat="1"/>
    <xf numFmtId="164" fontId="0" fillId="24" borderId="24" xfId="0" applyNumberFormat="1" applyFill="1" applyBorder="1" applyAlignment="1">
      <alignment vertical="center"/>
    </xf>
    <xf numFmtId="10" fontId="0" fillId="24" borderId="24" xfId="0" applyNumberFormat="1" applyFill="1" applyBorder="1" applyAlignment="1">
      <alignment horizontal="center" vertical="center"/>
    </xf>
    <xf numFmtId="165" fontId="0" fillId="0" borderId="24" xfId="0" applyNumberFormat="1" applyBorder="1"/>
    <xf numFmtId="0" fontId="0" fillId="0" borderId="0" xfId="0" applyAlignment="1">
      <alignment vertical="center"/>
    </xf>
    <xf numFmtId="164" fontId="0" fillId="0" borderId="0" xfId="0" applyNumberFormat="1" applyAlignment="1">
      <alignment vertical="center"/>
    </xf>
    <xf numFmtId="0" fontId="47" fillId="0" borderId="0" xfId="0" applyFont="1" applyAlignment="1">
      <alignment horizontal="right" vertical="center"/>
    </xf>
    <xf numFmtId="164" fontId="47" fillId="0" borderId="0" xfId="0" applyNumberFormat="1" applyFont="1" applyAlignment="1">
      <alignment horizontal="right" vertical="center"/>
    </xf>
    <xf numFmtId="164" fontId="56" fillId="0" borderId="15" xfId="0" applyNumberFormat="1" applyFont="1" applyBorder="1" applyAlignment="1">
      <alignment vertical="center"/>
    </xf>
    <xf numFmtId="0" fontId="23" fillId="0" borderId="0" xfId="0" applyFont="1" applyAlignment="1">
      <alignment horizontal="right"/>
    </xf>
    <xf numFmtId="43" fontId="23" fillId="0" borderId="0" xfId="106" applyFont="1" applyFill="1" applyAlignment="1">
      <alignment vertical="center"/>
    </xf>
    <xf numFmtId="0" fontId="6" fillId="0" borderId="0" xfId="109"/>
    <xf numFmtId="0" fontId="57" fillId="0" borderId="0" xfId="0" applyFont="1" applyAlignment="1">
      <alignment horizontal="center" vertical="center"/>
    </xf>
    <xf numFmtId="0" fontId="23" fillId="0" borderId="15" xfId="0" applyFont="1" applyBorder="1" applyAlignment="1">
      <alignment vertical="center"/>
    </xf>
    <xf numFmtId="0" fontId="49" fillId="0" borderId="15" xfId="0" applyFont="1" applyBorder="1" applyAlignment="1">
      <alignment horizontal="center" vertical="center"/>
    </xf>
    <xf numFmtId="0" fontId="47" fillId="0" borderId="15"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xf>
    <xf numFmtId="0" fontId="47" fillId="0" borderId="0" xfId="0" applyFont="1"/>
    <xf numFmtId="0" fontId="23" fillId="0" borderId="26" xfId="2" applyBorder="1"/>
    <xf numFmtId="2" fontId="49" fillId="0" borderId="25" xfId="0" applyNumberFormat="1" applyFont="1" applyBorder="1" applyAlignment="1">
      <alignment horizontal="center" vertical="center"/>
    </xf>
    <xf numFmtId="1" fontId="47" fillId="0" borderId="25" xfId="0" applyNumberFormat="1" applyFont="1" applyBorder="1" applyAlignment="1">
      <alignment horizontal="center" vertical="center"/>
    </xf>
    <xf numFmtId="44" fontId="0" fillId="0" borderId="25" xfId="0" applyNumberFormat="1" applyBorder="1" applyAlignment="1">
      <alignment horizontal="center" vertical="center"/>
    </xf>
    <xf numFmtId="10" fontId="52" fillId="0" borderId="27" xfId="0" applyNumberFormat="1" applyFont="1" applyBorder="1" applyAlignment="1">
      <alignment horizontal="center" vertical="center"/>
    </xf>
    <xf numFmtId="10" fontId="52" fillId="0" borderId="0" xfId="0" applyNumberFormat="1" applyFont="1" applyAlignment="1">
      <alignment horizontal="center" vertical="center"/>
    </xf>
    <xf numFmtId="2" fontId="0" fillId="0" borderId="0" xfId="0" applyNumberFormat="1" applyAlignment="1">
      <alignment horizontal="center" vertical="center"/>
    </xf>
    <xf numFmtId="2" fontId="49" fillId="0" borderId="24" xfId="0" applyNumberFormat="1" applyFont="1" applyBorder="1" applyAlignment="1">
      <alignment horizontal="center" vertical="center"/>
    </xf>
    <xf numFmtId="2" fontId="23" fillId="0" borderId="0" xfId="0" applyNumberFormat="1" applyFont="1" applyAlignment="1">
      <alignment horizontal="center" vertical="center"/>
    </xf>
    <xf numFmtId="0" fontId="52" fillId="0" borderId="0" xfId="109" applyFont="1" applyAlignment="1">
      <alignment vertical="top" wrapText="1"/>
    </xf>
    <xf numFmtId="0" fontId="6" fillId="0" borderId="0" xfId="109" applyAlignment="1">
      <alignment horizontal="left" vertical="top" wrapText="1"/>
    </xf>
    <xf numFmtId="0" fontId="0" fillId="24" borderId="0" xfId="0" applyFill="1"/>
    <xf numFmtId="164" fontId="47" fillId="24" borderId="0" xfId="0" applyNumberFormat="1" applyFont="1" applyFill="1" applyAlignment="1">
      <alignment vertical="center"/>
    </xf>
    <xf numFmtId="0" fontId="43" fillId="25" borderId="0" xfId="0" applyFont="1" applyFill="1" applyAlignment="1">
      <alignment horizontal="left"/>
    </xf>
    <xf numFmtId="0" fontId="21" fillId="25" borderId="28" xfId="0" applyFont="1" applyFill="1" applyBorder="1" applyAlignment="1">
      <alignment horizontal="left"/>
    </xf>
    <xf numFmtId="0" fontId="21" fillId="25" borderId="28" xfId="0" applyFont="1" applyFill="1" applyBorder="1"/>
    <xf numFmtId="0" fontId="43" fillId="25" borderId="14" xfId="0" applyFont="1" applyFill="1" applyBorder="1" applyAlignment="1">
      <alignment horizontal="right" textRotation="90" wrapText="1"/>
    </xf>
    <xf numFmtId="0" fontId="43" fillId="25" borderId="13" xfId="0" applyFont="1" applyFill="1" applyBorder="1" applyAlignment="1">
      <alignment horizontal="right" textRotation="90" wrapText="1"/>
    </xf>
    <xf numFmtId="0" fontId="59" fillId="25" borderId="29" xfId="0" applyFont="1" applyFill="1" applyBorder="1" applyAlignment="1">
      <alignment horizontal="right" textRotation="90" wrapText="1"/>
    </xf>
    <xf numFmtId="0" fontId="59" fillId="25" borderId="30" xfId="0" applyFont="1" applyFill="1" applyBorder="1" applyAlignment="1">
      <alignment horizontal="right" textRotation="90" wrapText="1"/>
    </xf>
    <xf numFmtId="0" fontId="43" fillId="25" borderId="31" xfId="0" applyFont="1" applyFill="1" applyBorder="1" applyAlignment="1">
      <alignment horizontal="right" textRotation="90" wrapText="1"/>
    </xf>
    <xf numFmtId="0" fontId="43" fillId="25" borderId="0" xfId="0" applyFont="1" applyFill="1" applyAlignment="1">
      <alignment horizontal="right" textRotation="90" wrapText="1"/>
    </xf>
    <xf numFmtId="0" fontId="59" fillId="25" borderId="31" xfId="0" applyFont="1" applyFill="1" applyBorder="1" applyAlignment="1">
      <alignment horizontal="right" textRotation="90" wrapText="1"/>
    </xf>
    <xf numFmtId="0" fontId="43" fillId="29" borderId="31" xfId="0" applyFont="1" applyFill="1" applyBorder="1" applyAlignment="1">
      <alignment horizontal="right" textRotation="90" wrapText="1"/>
    </xf>
    <xf numFmtId="0" fontId="43" fillId="0" borderId="0" xfId="0" applyFont="1" applyAlignment="1">
      <alignment horizontal="right" textRotation="90" wrapText="1"/>
    </xf>
    <xf numFmtId="4" fontId="42" fillId="25" borderId="34" xfId="0" applyNumberFormat="1" applyFont="1" applyFill="1" applyBorder="1" applyAlignment="1">
      <alignment horizontal="right"/>
    </xf>
    <xf numFmtId="0" fontId="22" fillId="29" borderId="34" xfId="0" applyFont="1" applyFill="1" applyBorder="1" applyAlignment="1">
      <alignment horizontal="right"/>
    </xf>
    <xf numFmtId="0" fontId="60" fillId="25" borderId="0" xfId="0" applyFont="1" applyFill="1"/>
    <xf numFmtId="0" fontId="42" fillId="25" borderId="0" xfId="0" applyFont="1" applyFill="1"/>
    <xf numFmtId="164" fontId="0" fillId="0" borderId="25" xfId="0" applyNumberFormat="1" applyBorder="1" applyAlignment="1">
      <alignment vertical="center"/>
    </xf>
    <xf numFmtId="0" fontId="43" fillId="0" borderId="0" xfId="2" applyFont="1" applyAlignment="1">
      <alignment horizontal="left"/>
    </xf>
    <xf numFmtId="0" fontId="21" fillId="0" borderId="0" xfId="2" applyFont="1" applyAlignment="1">
      <alignment horizontal="left"/>
    </xf>
    <xf numFmtId="0" fontId="21" fillId="0" borderId="0" xfId="2" applyFont="1"/>
    <xf numFmtId="0" fontId="23" fillId="0" borderId="0" xfId="2"/>
    <xf numFmtId="4" fontId="42" fillId="25" borderId="22" xfId="0" applyNumberFormat="1" applyFont="1" applyFill="1" applyBorder="1" applyAlignment="1">
      <alignment horizontal="right"/>
    </xf>
    <xf numFmtId="0" fontId="22" fillId="29" borderId="22" xfId="0" applyFont="1" applyFill="1" applyBorder="1" applyAlignment="1">
      <alignment horizontal="right"/>
    </xf>
    <xf numFmtId="0" fontId="64" fillId="0" borderId="37" xfId="0" applyFont="1" applyBorder="1" applyAlignment="1">
      <alignment horizontal="left"/>
    </xf>
    <xf numFmtId="0" fontId="64" fillId="0" borderId="38" xfId="0" applyFont="1" applyBorder="1" applyAlignment="1">
      <alignment horizontal="left"/>
    </xf>
    <xf numFmtId="0" fontId="64" fillId="0" borderId="39" xfId="0" applyFont="1" applyBorder="1" applyAlignment="1">
      <alignment horizontal="left"/>
    </xf>
    <xf numFmtId="0" fontId="64" fillId="0" borderId="40" xfId="0" applyFont="1" applyBorder="1" applyAlignment="1">
      <alignment horizontal="left"/>
    </xf>
    <xf numFmtId="166" fontId="0" fillId="0" borderId="41" xfId="111" applyNumberFormat="1" applyFont="1" applyBorder="1"/>
    <xf numFmtId="166" fontId="0" fillId="0" borderId="10" xfId="111" applyNumberFormat="1" applyFont="1" applyBorder="1"/>
    <xf numFmtId="0" fontId="47" fillId="0" borderId="42" xfId="0" applyFont="1" applyBorder="1" applyAlignment="1">
      <alignment horizontal="centerContinuous"/>
    </xf>
    <xf numFmtId="0" fontId="47" fillId="0" borderId="43" xfId="0" applyFont="1" applyBorder="1" applyAlignment="1">
      <alignment horizontal="centerContinuous"/>
    </xf>
    <xf numFmtId="0" fontId="47" fillId="0" borderId="44" xfId="0" applyFont="1" applyBorder="1" applyAlignment="1">
      <alignment horizontal="centerContinuous"/>
    </xf>
    <xf numFmtId="166" fontId="0" fillId="0" borderId="45" xfId="111" applyNumberFormat="1" applyFont="1" applyBorder="1"/>
    <xf numFmtId="166" fontId="0" fillId="0" borderId="0" xfId="111" applyNumberFormat="1" applyFont="1" applyBorder="1"/>
    <xf numFmtId="166" fontId="0" fillId="0" borderId="46" xfId="111" applyNumberFormat="1" applyFont="1" applyBorder="1"/>
    <xf numFmtId="166" fontId="0" fillId="0" borderId="47" xfId="111" applyNumberFormat="1" applyFont="1" applyBorder="1"/>
    <xf numFmtId="0" fontId="0" fillId="0" borderId="43" xfId="0" applyBorder="1" applyAlignment="1">
      <alignment horizontal="centerContinuous"/>
    </xf>
    <xf numFmtId="0" fontId="0" fillId="0" borderId="44" xfId="0" applyBorder="1" applyAlignment="1">
      <alignment horizontal="centerContinuous"/>
    </xf>
    <xf numFmtId="0" fontId="47" fillId="0" borderId="45" xfId="0" applyFont="1" applyBorder="1" applyAlignment="1">
      <alignment horizontal="right"/>
    </xf>
    <xf numFmtId="0" fontId="47" fillId="0" borderId="0" xfId="0" applyFont="1" applyAlignment="1">
      <alignment horizontal="right"/>
    </xf>
    <xf numFmtId="0" fontId="47" fillId="0" borderId="46" xfId="0" applyFont="1" applyBorder="1" applyAlignment="1">
      <alignment horizontal="right"/>
    </xf>
    <xf numFmtId="164" fontId="0" fillId="0" borderId="24" xfId="0" applyNumberFormat="1" applyBorder="1" applyAlignment="1">
      <alignment vertical="center"/>
    </xf>
    <xf numFmtId="166" fontId="0" fillId="24" borderId="45" xfId="111" applyNumberFormat="1" applyFont="1" applyFill="1" applyBorder="1"/>
    <xf numFmtId="2" fontId="22" fillId="25" borderId="12" xfId="0" applyNumberFormat="1" applyFont="1" applyFill="1" applyBorder="1"/>
    <xf numFmtId="2" fontId="22" fillId="25" borderId="11" xfId="0" applyNumberFormat="1" applyFont="1" applyFill="1" applyBorder="1"/>
    <xf numFmtId="2" fontId="42" fillId="25" borderId="32" xfId="0" applyNumberFormat="1" applyFont="1" applyFill="1" applyBorder="1"/>
    <xf numFmtId="4" fontId="42" fillId="25" borderId="33" xfId="0" applyNumberFormat="1" applyFont="1" applyFill="1" applyBorder="1" applyAlignment="1">
      <alignment horizontal="right"/>
    </xf>
    <xf numFmtId="0" fontId="22" fillId="25" borderId="34" xfId="0" applyFont="1" applyFill="1" applyBorder="1" applyAlignment="1">
      <alignment horizontal="right"/>
    </xf>
    <xf numFmtId="2" fontId="22" fillId="25" borderId="35" xfId="0" applyNumberFormat="1" applyFont="1" applyFill="1" applyBorder="1"/>
    <xf numFmtId="2" fontId="22" fillId="25" borderId="28" xfId="0" applyNumberFormat="1" applyFont="1" applyFill="1" applyBorder="1"/>
    <xf numFmtId="2" fontId="42" fillId="25" borderId="36" xfId="0" applyNumberFormat="1" applyFont="1" applyFill="1" applyBorder="1"/>
    <xf numFmtId="4" fontId="42" fillId="25" borderId="21" xfId="0" applyNumberFormat="1" applyFont="1" applyFill="1" applyBorder="1" applyAlignment="1">
      <alignment horizontal="right"/>
    </xf>
    <xf numFmtId="0" fontId="22" fillId="25" borderId="22" xfId="0" applyFont="1" applyFill="1" applyBorder="1" applyAlignment="1">
      <alignment horizontal="right"/>
    </xf>
    <xf numFmtId="2" fontId="22" fillId="25" borderId="34" xfId="0" applyNumberFormat="1" applyFont="1" applyFill="1" applyBorder="1" applyAlignment="1">
      <alignment horizontal="right"/>
    </xf>
    <xf numFmtId="2" fontId="22" fillId="25" borderId="22" xfId="0" applyNumberFormat="1" applyFont="1" applyFill="1" applyBorder="1" applyAlignment="1">
      <alignment horizontal="right"/>
    </xf>
    <xf numFmtId="0" fontId="47" fillId="0" borderId="10" xfId="113" applyFont="1" applyBorder="1" applyAlignment="1">
      <alignment horizontal="right"/>
    </xf>
    <xf numFmtId="0" fontId="49" fillId="0" borderId="10" xfId="113" applyFont="1" applyBorder="1" applyAlignment="1">
      <alignment horizontal="right"/>
    </xf>
    <xf numFmtId="167" fontId="54" fillId="24" borderId="24" xfId="0" applyNumberFormat="1" applyFont="1" applyFill="1" applyBorder="1" applyAlignment="1">
      <alignment vertical="center"/>
    </xf>
    <xf numFmtId="44" fontId="0" fillId="24" borderId="41" xfId="111" applyFont="1" applyFill="1" applyBorder="1"/>
    <xf numFmtId="44" fontId="0" fillId="24" borderId="45" xfId="111" applyFont="1" applyFill="1" applyBorder="1"/>
    <xf numFmtId="167" fontId="54" fillId="24" borderId="25" xfId="0" applyNumberFormat="1" applyFont="1" applyFill="1" applyBorder="1" applyAlignment="1">
      <alignment vertical="center"/>
    </xf>
    <xf numFmtId="0" fontId="65" fillId="30" borderId="21" xfId="0" applyFont="1" applyFill="1" applyBorder="1" applyAlignment="1">
      <alignment horizontal="center" vertical="center"/>
    </xf>
    <xf numFmtId="2" fontId="23" fillId="0" borderId="0" xfId="98" applyNumberFormat="1"/>
    <xf numFmtId="2" fontId="48" fillId="0" borderId="0" xfId="98" applyNumberFormat="1" applyFont="1"/>
    <xf numFmtId="0" fontId="22" fillId="24" borderId="11" xfId="0" applyFont="1" applyFill="1" applyBorder="1" applyAlignment="1">
      <alignment horizontal="left"/>
    </xf>
    <xf numFmtId="2" fontId="22" fillId="24" borderId="12" xfId="0" applyNumberFormat="1" applyFont="1" applyFill="1" applyBorder="1"/>
    <xf numFmtId="2" fontId="22" fillId="24" borderId="11" xfId="0" applyNumberFormat="1" applyFont="1" applyFill="1" applyBorder="1"/>
    <xf numFmtId="2" fontId="42" fillId="24" borderId="32" xfId="0" applyNumberFormat="1" applyFont="1" applyFill="1" applyBorder="1"/>
    <xf numFmtId="4" fontId="42" fillId="24" borderId="33" xfId="0" applyNumberFormat="1" applyFont="1" applyFill="1" applyBorder="1" applyAlignment="1">
      <alignment horizontal="right"/>
    </xf>
    <xf numFmtId="0" fontId="22" fillId="24" borderId="34" xfId="0" applyFont="1" applyFill="1" applyBorder="1" applyAlignment="1">
      <alignment horizontal="right"/>
    </xf>
    <xf numFmtId="0" fontId="43" fillId="24" borderId="0" xfId="0" applyFont="1" applyFill="1" applyAlignment="1">
      <alignment horizontal="right" textRotation="90" wrapText="1"/>
    </xf>
    <xf numFmtId="2" fontId="22" fillId="24" borderId="34" xfId="0" applyNumberFormat="1" applyFont="1" applyFill="1" applyBorder="1" applyAlignment="1">
      <alignment horizontal="right"/>
    </xf>
    <xf numFmtId="4" fontId="42" fillId="24" borderId="34" xfId="0" applyNumberFormat="1" applyFont="1" applyFill="1" applyBorder="1" applyAlignment="1">
      <alignment horizontal="right"/>
    </xf>
    <xf numFmtId="0" fontId="21" fillId="24" borderId="0" xfId="0" applyFont="1" applyFill="1" applyAlignment="1">
      <alignment horizontal="right" textRotation="90" wrapText="1"/>
    </xf>
    <xf numFmtId="0" fontId="22" fillId="24" borderId="0" xfId="0" applyFont="1" applyFill="1"/>
    <xf numFmtId="0" fontId="46" fillId="0" borderId="10" xfId="113" applyFont="1" applyBorder="1" applyAlignment="1">
      <alignment horizontal="center"/>
    </xf>
    <xf numFmtId="0" fontId="47" fillId="0" borderId="0" xfId="98" applyFont="1" applyAlignment="1">
      <alignment horizontal="left"/>
    </xf>
    <xf numFmtId="0" fontId="0" fillId="0" borderId="14" xfId="0" applyBorder="1" applyAlignment="1">
      <alignment horizontal="center" vertical="center"/>
    </xf>
    <xf numFmtId="0" fontId="0" fillId="0" borderId="19" xfId="0" applyBorder="1" applyAlignment="1">
      <alignment horizontal="center" vertical="center"/>
    </xf>
    <xf numFmtId="0" fontId="53" fillId="27" borderId="16" xfId="0" applyFont="1" applyFill="1" applyBorder="1" applyAlignment="1">
      <alignment horizontal="center" vertical="center" wrapText="1"/>
    </xf>
    <xf numFmtId="0" fontId="53" fillId="27" borderId="17" xfId="0" applyFont="1" applyFill="1" applyBorder="1" applyAlignment="1">
      <alignment horizontal="center" vertical="center" wrapText="1"/>
    </xf>
    <xf numFmtId="0" fontId="57" fillId="0" borderId="16" xfId="0" applyFont="1" applyBorder="1" applyAlignment="1">
      <alignment horizontal="center" vertical="center"/>
    </xf>
    <xf numFmtId="0" fontId="57" fillId="0" borderId="17" xfId="0" applyFont="1" applyBorder="1" applyAlignment="1">
      <alignment horizontal="center" vertical="center"/>
    </xf>
    <xf numFmtId="0" fontId="57" fillId="0" borderId="18" xfId="0" applyFont="1" applyBorder="1" applyAlignment="1">
      <alignment horizontal="center" vertical="center"/>
    </xf>
    <xf numFmtId="0" fontId="43" fillId="0" borderId="0" xfId="0" applyFont="1" applyAlignment="1">
      <alignment horizontal="left"/>
    </xf>
    <xf numFmtId="0" fontId="21" fillId="25" borderId="0" xfId="98" applyFont="1" applyFill="1" applyAlignment="1">
      <alignment horizontal="left" wrapText="1"/>
    </xf>
    <xf numFmtId="0" fontId="21" fillId="25" borderId="0" xfId="98" applyFont="1" applyFill="1" applyAlignment="1">
      <alignment wrapText="1"/>
    </xf>
    <xf numFmtId="0" fontId="23" fillId="25" borderId="0" xfId="98" applyFill="1"/>
    <xf numFmtId="0" fontId="21" fillId="25" borderId="0" xfId="98" applyFont="1" applyFill="1"/>
    <xf numFmtId="0" fontId="22" fillId="25" borderId="0" xfId="98" applyFont="1" applyFill="1"/>
    <xf numFmtId="0" fontId="46" fillId="25" borderId="0" xfId="121" applyFont="1" applyFill="1" applyAlignment="1">
      <alignment horizontal="left"/>
    </xf>
    <xf numFmtId="0" fontId="23" fillId="24" borderId="0" xfId="121" applyFont="1" applyFill="1" applyAlignment="1">
      <alignment horizontal="center"/>
    </xf>
    <xf numFmtId="168" fontId="66" fillId="25" borderId="0" xfId="121" applyNumberFormat="1" applyFont="1" applyFill="1" applyAlignment="1">
      <alignment horizontal="center"/>
    </xf>
    <xf numFmtId="0" fontId="66" fillId="25" borderId="0" xfId="121" applyFont="1" applyFill="1"/>
    <xf numFmtId="0" fontId="68" fillId="25" borderId="0" xfId="122" applyFont="1" applyFill="1" applyAlignment="1">
      <alignment horizontal="left" wrapText="1"/>
    </xf>
    <xf numFmtId="0" fontId="68" fillId="25" borderId="0" xfId="122" applyFont="1" applyFill="1" applyAlignment="1">
      <alignment wrapText="1"/>
    </xf>
    <xf numFmtId="0" fontId="23" fillId="24" borderId="28" xfId="98" applyFill="1" applyBorder="1" applyAlignment="1">
      <alignment horizontal="center" wrapText="1"/>
    </xf>
    <xf numFmtId="0" fontId="69" fillId="25" borderId="0" xfId="98" applyFont="1" applyFill="1" applyAlignment="1">
      <alignment horizontal="left" wrapText="1"/>
    </xf>
    <xf numFmtId="0" fontId="68" fillId="25" borderId="0" xfId="122" applyFont="1" applyFill="1" applyAlignment="1">
      <alignment horizontal="left"/>
    </xf>
    <xf numFmtId="0" fontId="68" fillId="25" borderId="0" xfId="122" applyFont="1" applyFill="1" applyAlignment="1"/>
    <xf numFmtId="0" fontId="68" fillId="25" borderId="0" xfId="122" applyFont="1" applyFill="1" applyAlignment="1">
      <alignment horizontal="left"/>
    </xf>
    <xf numFmtId="0" fontId="23" fillId="25" borderId="0" xfId="98" applyFill="1" applyAlignment="1">
      <alignment horizontal="center"/>
    </xf>
    <xf numFmtId="0" fontId="47" fillId="31" borderId="14" xfId="98" applyFont="1" applyFill="1" applyBorder="1" applyAlignment="1">
      <alignment horizontal="left"/>
    </xf>
    <xf numFmtId="0" fontId="47" fillId="31" borderId="13" xfId="98" applyFont="1" applyFill="1" applyBorder="1" applyAlignment="1">
      <alignment horizontal="left"/>
    </xf>
    <xf numFmtId="0" fontId="47" fillId="31" borderId="30" xfId="98" applyFont="1" applyFill="1" applyBorder="1" applyAlignment="1">
      <alignment horizontal="left"/>
    </xf>
    <xf numFmtId="0" fontId="45" fillId="25" borderId="14" xfId="98" applyFont="1" applyFill="1" applyBorder="1" applyAlignment="1">
      <alignment horizontal="left" vertical="top" wrapText="1"/>
    </xf>
    <xf numFmtId="0" fontId="45" fillId="25" borderId="13" xfId="98" applyFont="1" applyFill="1" applyBorder="1" applyAlignment="1">
      <alignment horizontal="left" vertical="top" wrapText="1"/>
    </xf>
    <xf numFmtId="0" fontId="45" fillId="25" borderId="30" xfId="98" applyFont="1" applyFill="1" applyBorder="1" applyAlignment="1">
      <alignment horizontal="left" vertical="top" wrapText="1"/>
    </xf>
    <xf numFmtId="0" fontId="70" fillId="25" borderId="14" xfId="98" applyFont="1" applyFill="1" applyBorder="1" applyAlignment="1">
      <alignment horizontal="left" vertical="top" wrapText="1"/>
    </xf>
    <xf numFmtId="0" fontId="70" fillId="25" borderId="13" xfId="98" applyFont="1" applyFill="1" applyBorder="1" applyAlignment="1">
      <alignment horizontal="left" vertical="top" wrapText="1"/>
    </xf>
    <xf numFmtId="0" fontId="70" fillId="25" borderId="30" xfId="98" applyFont="1" applyFill="1" applyBorder="1" applyAlignment="1">
      <alignment horizontal="left" vertical="top" wrapText="1"/>
    </xf>
    <xf numFmtId="0" fontId="71" fillId="25" borderId="0" xfId="98" applyFont="1" applyFill="1" applyAlignment="1">
      <alignment wrapText="1"/>
    </xf>
    <xf numFmtId="0" fontId="71" fillId="32" borderId="48" xfId="98" applyFont="1" applyFill="1" applyBorder="1" applyAlignment="1">
      <alignment horizontal="center" wrapText="1"/>
    </xf>
    <xf numFmtId="0" fontId="71" fillId="32" borderId="49" xfId="98" applyFont="1" applyFill="1" applyBorder="1" applyAlignment="1">
      <alignment horizontal="center" wrapText="1"/>
    </xf>
    <xf numFmtId="0" fontId="71" fillId="32" borderId="50" xfId="98" applyFont="1" applyFill="1" applyBorder="1" applyAlignment="1">
      <alignment horizontal="center" wrapText="1"/>
    </xf>
    <xf numFmtId="0" fontId="71" fillId="25" borderId="0" xfId="98" applyFont="1" applyFill="1" applyAlignment="1">
      <alignment horizontal="center" wrapText="1"/>
    </xf>
    <xf numFmtId="0" fontId="69" fillId="25" borderId="11" xfId="98" applyFont="1" applyFill="1" applyBorder="1" applyAlignment="1">
      <alignment wrapText="1"/>
    </xf>
    <xf numFmtId="0" fontId="23" fillId="24" borderId="12" xfId="98" applyFill="1" applyBorder="1" applyAlignment="1">
      <alignment horizontal="center"/>
    </xf>
    <xf numFmtId="0" fontId="23" fillId="24" borderId="11" xfId="98" applyFill="1" applyBorder="1" applyAlignment="1">
      <alignment horizontal="center"/>
    </xf>
    <xf numFmtId="0" fontId="23" fillId="24" borderId="33" xfId="98" applyFill="1" applyBorder="1" applyAlignment="1">
      <alignment horizontal="center"/>
    </xf>
    <xf numFmtId="0" fontId="23" fillId="31" borderId="12" xfId="98" applyFill="1" applyBorder="1" applyAlignment="1">
      <alignment horizontal="center"/>
    </xf>
    <xf numFmtId="0" fontId="23" fillId="31" borderId="11" xfId="98" applyFill="1" applyBorder="1" applyAlignment="1">
      <alignment horizontal="center"/>
    </xf>
    <xf numFmtId="0" fontId="23" fillId="31" borderId="33" xfId="98" applyFill="1" applyBorder="1" applyAlignment="1">
      <alignment horizontal="center"/>
    </xf>
    <xf numFmtId="0" fontId="69" fillId="25" borderId="51" xfId="98" applyFont="1" applyFill="1" applyBorder="1" applyAlignment="1">
      <alignment wrapText="1"/>
    </xf>
    <xf numFmtId="0" fontId="23" fillId="24" borderId="52" xfId="98" applyFill="1" applyBorder="1" applyAlignment="1">
      <alignment horizontal="center"/>
    </xf>
    <xf numFmtId="0" fontId="23" fillId="24" borderId="51" xfId="98" applyFill="1" applyBorder="1" applyAlignment="1">
      <alignment horizontal="center"/>
    </xf>
    <xf numFmtId="0" fontId="23" fillId="24" borderId="53" xfId="98" applyFill="1" applyBorder="1" applyAlignment="1">
      <alignment horizontal="center"/>
    </xf>
    <xf numFmtId="0" fontId="23" fillId="31" borderId="52" xfId="98" applyFill="1" applyBorder="1" applyAlignment="1">
      <alignment horizontal="center"/>
    </xf>
    <xf numFmtId="0" fontId="23" fillId="31" borderId="51" xfId="98" applyFill="1" applyBorder="1" applyAlignment="1">
      <alignment horizontal="center"/>
    </xf>
    <xf numFmtId="0" fontId="23" fillId="31" borderId="53" xfId="98" applyFill="1" applyBorder="1" applyAlignment="1">
      <alignment horizontal="center"/>
    </xf>
    <xf numFmtId="0" fontId="23" fillId="33" borderId="0" xfId="98" applyFill="1"/>
    <xf numFmtId="0" fontId="23" fillId="33" borderId="43" xfId="98" applyFill="1" applyBorder="1"/>
    <xf numFmtId="0" fontId="23" fillId="25" borderId="10" xfId="98" applyFill="1" applyBorder="1"/>
    <xf numFmtId="0" fontId="49" fillId="25" borderId="0" xfId="98" applyFont="1" applyFill="1"/>
    <xf numFmtId="0" fontId="23" fillId="25" borderId="0" xfId="98" applyFill="1" applyAlignment="1">
      <alignment wrapText="1"/>
    </xf>
    <xf numFmtId="0" fontId="72" fillId="0" borderId="0" xfId="121" applyFont="1" applyAlignment="1">
      <alignment horizontal="left"/>
    </xf>
    <xf numFmtId="0" fontId="69" fillId="25" borderId="0" xfId="98" applyFont="1" applyFill="1"/>
    <xf numFmtId="0" fontId="67" fillId="25" borderId="0" xfId="122" applyFill="1"/>
    <xf numFmtId="0" fontId="73" fillId="25" borderId="0" xfId="121" applyFont="1" applyFill="1"/>
    <xf numFmtId="0" fontId="45" fillId="25" borderId="0" xfId="98" applyFont="1" applyFill="1"/>
  </cellXfs>
  <cellStyles count="12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xfId="111" builtinId="4"/>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22" xr:uid="{5CF64236-2590-4B93-98C0-FCB8A8EFCFE0}"/>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18" xr:uid="{00000000-0005-0000-0000-0000A4000000}"/>
    <cellStyle name="Normal 11" xfId="121" xr:uid="{8C05829F-1EEE-487C-9633-67A003AF1C2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0 2" xfId="110" xr:uid="{E6C82317-7D11-47AF-878A-12C916B120E3}"/>
    <cellStyle name="Normal 4 11" xfId="102" xr:uid="{00000000-0005-0000-0000-000056000000}"/>
    <cellStyle name="Normal 4 12" xfId="104" xr:uid="{00000000-0005-0000-0000-000057000000}"/>
    <cellStyle name="Normal 4 13" xfId="113" xr:uid="{67ECBECD-6CA4-4F82-8FAA-E438BDC83D4C}"/>
    <cellStyle name="Normal 4 14" xfId="116" xr:uid="{CCEC1F04-9992-4E50-A7A6-1170DEF0117A}"/>
    <cellStyle name="Normal 4 15" xfId="119"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2" xr:uid="{1A3D4D53-0F64-4948-AF76-AECCF26D8C1E}"/>
    <cellStyle name="Normal 9" xfId="115" xr:uid="{E1454038-2412-48EF-8A77-B413A92E7F20}"/>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2" xfId="114" xr:uid="{A41204E3-0A70-4BDD-B2EB-484D8BE0E5EA}"/>
    <cellStyle name="Percent 3" xfId="117" xr:uid="{72A481CA-E18F-44E4-B578-DD9AEBE32190}"/>
    <cellStyle name="Percent 4" xfId="120" xr:uid="{00000000-0005-0000-0000-0000A6000000}"/>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6424E2E8-22B7-49E0-8F11-6828711A9A61}"/>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Q18"/>
  <sheetViews>
    <sheetView workbookViewId="0">
      <selection activeCell="E32" sqref="E32"/>
    </sheetView>
  </sheetViews>
  <sheetFormatPr defaultRowHeight="12.75" x14ac:dyDescent="0.2"/>
  <cols>
    <col min="1" max="3" width="9.42578125" customWidth="1"/>
    <col min="4" max="9" width="11.28515625" customWidth="1"/>
    <col min="10" max="11" width="16" customWidth="1"/>
  </cols>
  <sheetData>
    <row r="1" spans="1:17" ht="15.75" x14ac:dyDescent="0.25">
      <c r="A1" s="4" t="s">
        <v>0</v>
      </c>
      <c r="B1" s="3"/>
      <c r="C1" s="3"/>
      <c r="D1" s="3"/>
      <c r="E1" s="1"/>
      <c r="F1" s="1"/>
      <c r="G1" s="1"/>
      <c r="H1" s="1"/>
      <c r="I1" s="1"/>
      <c r="J1" s="1"/>
      <c r="K1" s="1"/>
    </row>
    <row r="2" spans="1:17" ht="15.75" x14ac:dyDescent="0.25">
      <c r="A2" s="1"/>
    </row>
    <row r="3" spans="1:17" s="2" customFormat="1" x14ac:dyDescent="0.2">
      <c r="A3" s="141"/>
      <c r="B3" s="141"/>
      <c r="C3" s="141"/>
      <c r="D3" s="121" t="s">
        <v>6</v>
      </c>
      <c r="E3" s="121" t="s">
        <v>7</v>
      </c>
      <c r="F3" s="121" t="s">
        <v>8</v>
      </c>
      <c r="G3" s="121" t="s">
        <v>9</v>
      </c>
      <c r="H3" s="121" t="s">
        <v>10</v>
      </c>
      <c r="I3" s="121" t="s">
        <v>11</v>
      </c>
      <c r="J3" s="121" t="s">
        <v>56</v>
      </c>
      <c r="K3" s="122" t="s">
        <v>33</v>
      </c>
      <c r="L3" s="13"/>
      <c r="M3" s="13"/>
      <c r="N3" s="13"/>
      <c r="O3" s="13"/>
      <c r="P3" s="13"/>
      <c r="Q3" s="13"/>
    </row>
    <row r="4" spans="1:17" x14ac:dyDescent="0.2">
      <c r="A4" s="142" t="s">
        <v>57</v>
      </c>
      <c r="B4" s="142"/>
      <c r="C4" s="142"/>
      <c r="D4" s="13">
        <v>12</v>
      </c>
      <c r="E4" s="13">
        <v>6</v>
      </c>
      <c r="F4" s="13">
        <v>6</v>
      </c>
      <c r="G4" s="13">
        <v>6</v>
      </c>
      <c r="H4" s="13">
        <v>6</v>
      </c>
      <c r="I4" s="13">
        <v>0</v>
      </c>
      <c r="J4" s="128">
        <f>'Cost Summary'!B13</f>
        <v>30</v>
      </c>
      <c r="K4" s="129">
        <f>SUM(D4:J4)</f>
        <v>66</v>
      </c>
      <c r="L4" s="13"/>
      <c r="M4" s="13"/>
      <c r="N4" s="13"/>
      <c r="O4" s="13"/>
      <c r="P4" s="13"/>
      <c r="Q4" s="13"/>
    </row>
    <row r="5" spans="1:17" x14ac:dyDescent="0.2">
      <c r="A5" s="142" t="s">
        <v>58</v>
      </c>
      <c r="B5" s="142"/>
      <c r="C5" s="142"/>
      <c r="D5" s="13">
        <v>20</v>
      </c>
      <c r="E5" s="13">
        <v>10</v>
      </c>
      <c r="F5" s="13">
        <v>10</v>
      </c>
      <c r="G5" s="13">
        <v>10</v>
      </c>
      <c r="H5" s="13">
        <v>10</v>
      </c>
      <c r="I5" s="13">
        <v>0</v>
      </c>
      <c r="J5" s="128">
        <f>'Cost Summary'!B14</f>
        <v>26.521788686788842</v>
      </c>
      <c r="K5" s="129">
        <f t="shared" ref="K5:K6" si="0">SUM(D5:J5)</f>
        <v>86.521788686788838</v>
      </c>
      <c r="L5" s="13"/>
      <c r="M5" s="13"/>
      <c r="N5" s="13"/>
      <c r="O5" s="13"/>
      <c r="P5" s="13"/>
      <c r="Q5" s="13"/>
    </row>
    <row r="6" spans="1:17" x14ac:dyDescent="0.2">
      <c r="A6" s="142" t="s">
        <v>59</v>
      </c>
      <c r="B6" s="142"/>
      <c r="C6" s="142"/>
      <c r="D6" s="13">
        <v>16</v>
      </c>
      <c r="E6" s="13">
        <v>8</v>
      </c>
      <c r="F6" s="13">
        <v>8</v>
      </c>
      <c r="G6" s="13">
        <v>8</v>
      </c>
      <c r="H6" s="13">
        <v>8</v>
      </c>
      <c r="I6" s="13">
        <v>0</v>
      </c>
      <c r="J6" s="128">
        <f>'Cost Summary'!B15</f>
        <v>28.549652509575026</v>
      </c>
      <c r="K6" s="129">
        <f t="shared" si="0"/>
        <v>76.549652509575026</v>
      </c>
      <c r="L6" s="13"/>
      <c r="M6" s="13"/>
      <c r="N6" s="13"/>
      <c r="O6" s="13"/>
      <c r="P6" s="13"/>
      <c r="Q6" s="13"/>
    </row>
    <row r="7" spans="1:17" x14ac:dyDescent="0.2">
      <c r="A7" s="13"/>
      <c r="B7" s="13"/>
      <c r="C7" s="13"/>
      <c r="D7" s="13"/>
      <c r="E7" s="13"/>
      <c r="F7" s="13"/>
      <c r="G7" s="13"/>
      <c r="H7" s="13"/>
      <c r="I7" s="13"/>
      <c r="J7" s="13"/>
      <c r="K7" s="13"/>
      <c r="L7" s="13"/>
      <c r="M7" s="13"/>
      <c r="N7" s="13"/>
      <c r="O7" s="13"/>
      <c r="P7" s="13"/>
      <c r="Q7" s="13"/>
    </row>
    <row r="8" spans="1:17" x14ac:dyDescent="0.2">
      <c r="A8" s="13"/>
      <c r="B8" s="13"/>
      <c r="C8" s="13"/>
      <c r="D8" s="13"/>
      <c r="E8" s="13"/>
      <c r="F8" s="13"/>
      <c r="G8" s="13"/>
      <c r="H8" s="13"/>
      <c r="I8" s="13"/>
      <c r="J8" s="13"/>
      <c r="K8" s="13"/>
      <c r="L8" s="13"/>
      <c r="M8" s="13"/>
      <c r="N8" s="13"/>
      <c r="O8" s="13"/>
      <c r="P8" s="13"/>
      <c r="Q8" s="13"/>
    </row>
    <row r="9" spans="1:17" x14ac:dyDescent="0.2">
      <c r="A9" s="13"/>
      <c r="B9" s="13"/>
      <c r="C9" s="13"/>
      <c r="D9" s="13"/>
      <c r="E9" s="13"/>
      <c r="F9" s="13"/>
      <c r="G9" s="13"/>
      <c r="H9" s="13"/>
      <c r="I9" s="13"/>
      <c r="J9" s="13"/>
      <c r="K9" s="13"/>
      <c r="L9" s="13"/>
      <c r="M9" s="13"/>
      <c r="N9" s="13"/>
      <c r="O9" s="13"/>
      <c r="P9" s="13"/>
      <c r="Q9" s="13"/>
    </row>
    <row r="10" spans="1:17" x14ac:dyDescent="0.2">
      <c r="A10" s="13"/>
      <c r="B10" s="13"/>
      <c r="C10" s="13"/>
      <c r="D10" s="13"/>
      <c r="E10" s="13"/>
      <c r="F10" s="13"/>
      <c r="G10" s="13"/>
      <c r="H10" s="13"/>
      <c r="I10" s="13"/>
      <c r="J10" s="13"/>
      <c r="K10" s="13"/>
      <c r="L10" s="13"/>
      <c r="M10" s="13"/>
      <c r="N10" s="13"/>
      <c r="O10" s="13"/>
      <c r="P10" s="13"/>
      <c r="Q10" s="13"/>
    </row>
    <row r="11" spans="1:17" x14ac:dyDescent="0.2">
      <c r="A11" s="13"/>
      <c r="B11" s="13"/>
      <c r="C11" s="13"/>
      <c r="D11" s="13"/>
      <c r="E11" s="13"/>
      <c r="F11" s="13"/>
      <c r="G11" s="13"/>
      <c r="H11" s="13"/>
      <c r="I11" s="13"/>
      <c r="J11" s="13"/>
      <c r="K11" s="13"/>
      <c r="L11" s="13"/>
      <c r="M11" s="13"/>
      <c r="N11" s="13"/>
      <c r="O11" s="13"/>
      <c r="P11" s="13"/>
      <c r="Q11" s="13"/>
    </row>
    <row r="12" spans="1:17" x14ac:dyDescent="0.2">
      <c r="A12" s="13"/>
      <c r="B12" s="13"/>
      <c r="C12" s="13"/>
      <c r="D12" s="13"/>
      <c r="E12" s="13"/>
      <c r="F12" s="13"/>
      <c r="G12" s="13"/>
      <c r="H12" s="13"/>
      <c r="I12" s="13"/>
      <c r="J12" s="13"/>
      <c r="K12" s="13"/>
      <c r="L12" s="13"/>
      <c r="M12" s="13"/>
      <c r="N12" s="13"/>
      <c r="O12" s="13"/>
      <c r="P12" s="13"/>
      <c r="Q12" s="13"/>
    </row>
    <row r="13" spans="1:17" x14ac:dyDescent="0.2">
      <c r="A13" s="13"/>
      <c r="B13" s="13"/>
      <c r="C13" s="13"/>
      <c r="D13" s="13"/>
      <c r="E13" s="13"/>
      <c r="F13" s="13"/>
      <c r="G13" s="13"/>
      <c r="H13" s="13"/>
      <c r="I13" s="13"/>
      <c r="J13" s="13"/>
      <c r="K13" s="13"/>
      <c r="L13" s="13"/>
      <c r="M13" s="13"/>
      <c r="N13" s="13"/>
      <c r="O13" s="13"/>
      <c r="P13" s="13"/>
      <c r="Q13" s="13"/>
    </row>
    <row r="14" spans="1:17" x14ac:dyDescent="0.2">
      <c r="A14" s="13"/>
      <c r="B14" s="13"/>
      <c r="C14" s="13"/>
      <c r="D14" s="13"/>
      <c r="E14" s="13"/>
      <c r="F14" s="13"/>
      <c r="G14" s="13"/>
      <c r="H14" s="13"/>
      <c r="I14" s="13"/>
      <c r="J14" s="13"/>
      <c r="K14" s="13"/>
      <c r="L14" s="13"/>
      <c r="M14" s="13"/>
      <c r="N14" s="13"/>
      <c r="O14" s="13"/>
      <c r="P14" s="13"/>
      <c r="Q14" s="13"/>
    </row>
    <row r="15" spans="1:17" x14ac:dyDescent="0.2">
      <c r="A15" s="13"/>
      <c r="B15" s="13"/>
      <c r="C15" s="13"/>
      <c r="D15" s="13"/>
      <c r="E15" s="13"/>
      <c r="F15" s="13"/>
      <c r="G15" s="13"/>
      <c r="H15" s="13"/>
      <c r="I15" s="13"/>
      <c r="J15" s="13"/>
      <c r="K15" s="13"/>
      <c r="L15" s="13"/>
      <c r="M15" s="13"/>
      <c r="N15" s="13"/>
      <c r="O15" s="13"/>
      <c r="P15" s="13"/>
      <c r="Q15" s="13"/>
    </row>
    <row r="16" spans="1:17" x14ac:dyDescent="0.2">
      <c r="A16" s="13"/>
      <c r="B16" s="13"/>
      <c r="C16" s="13"/>
      <c r="D16" s="13"/>
      <c r="E16" s="13"/>
      <c r="F16" s="13"/>
      <c r="G16" s="13"/>
      <c r="H16" s="13"/>
      <c r="I16" s="13"/>
      <c r="J16" s="13"/>
      <c r="K16" s="13"/>
      <c r="L16" s="13"/>
      <c r="M16" s="13"/>
      <c r="N16" s="13"/>
      <c r="O16" s="13"/>
      <c r="P16" s="13"/>
      <c r="Q16" s="13"/>
    </row>
    <row r="17" spans="1:17" x14ac:dyDescent="0.2">
      <c r="A17" s="13"/>
      <c r="B17" s="13"/>
      <c r="C17" s="13"/>
      <c r="D17" s="13"/>
      <c r="E17" s="13"/>
      <c r="F17" s="13"/>
      <c r="G17" s="13"/>
      <c r="H17" s="13"/>
      <c r="I17" s="13"/>
      <c r="J17" s="13"/>
      <c r="K17" s="13"/>
      <c r="L17" s="13"/>
      <c r="M17" s="13"/>
      <c r="N17" s="13"/>
      <c r="O17" s="13"/>
      <c r="P17" s="13"/>
      <c r="Q17" s="13"/>
    </row>
    <row r="18" spans="1:17" x14ac:dyDescent="0.2">
      <c r="A18" s="13"/>
      <c r="B18" s="13"/>
      <c r="C18" s="13"/>
      <c r="D18" s="13"/>
      <c r="E18" s="13"/>
      <c r="F18" s="13"/>
      <c r="G18" s="13"/>
      <c r="H18" s="13"/>
      <c r="I18" s="13"/>
      <c r="J18" s="13"/>
      <c r="K18" s="13"/>
      <c r="L18" s="13"/>
      <c r="M18" s="13"/>
      <c r="N18" s="13"/>
      <c r="O18" s="13"/>
      <c r="P18" s="13"/>
      <c r="Q18" s="13"/>
    </row>
  </sheetData>
  <mergeCells count="4">
    <mergeCell ref="A3:C3"/>
    <mergeCell ref="A4:C4"/>
    <mergeCell ref="A6:C6"/>
    <mergeCell ref="A5:C5"/>
  </mergeCells>
  <phoneticPr fontId="6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P18"/>
  <sheetViews>
    <sheetView workbookViewId="0">
      <selection activeCell="K4" sqref="K4:K6"/>
    </sheetView>
  </sheetViews>
  <sheetFormatPr defaultRowHeight="12.75" x14ac:dyDescent="0.2"/>
  <cols>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41"/>
      <c r="B3" s="141"/>
      <c r="C3" s="141"/>
      <c r="D3" s="121" t="s">
        <v>6</v>
      </c>
      <c r="E3" s="121" t="s">
        <v>7</v>
      </c>
      <c r="F3" s="121" t="s">
        <v>8</v>
      </c>
      <c r="G3" s="121" t="s">
        <v>9</v>
      </c>
      <c r="H3" s="121" t="s">
        <v>10</v>
      </c>
      <c r="I3" s="121" t="s">
        <v>11</v>
      </c>
      <c r="J3" s="121" t="s">
        <v>56</v>
      </c>
      <c r="K3" s="122" t="s">
        <v>33</v>
      </c>
      <c r="L3" s="13"/>
      <c r="M3" s="13"/>
      <c r="N3" s="13"/>
      <c r="O3" s="13"/>
      <c r="P3" s="2"/>
    </row>
    <row r="4" spans="1:16" x14ac:dyDescent="0.2">
      <c r="A4" s="142" t="s">
        <v>57</v>
      </c>
      <c r="B4" s="142"/>
      <c r="C4" s="142"/>
      <c r="D4" s="13">
        <v>10</v>
      </c>
      <c r="E4" s="13">
        <v>5</v>
      </c>
      <c r="F4" s="13">
        <v>6</v>
      </c>
      <c r="G4" s="13">
        <v>6</v>
      </c>
      <c r="H4" s="13">
        <v>6</v>
      </c>
      <c r="I4" s="13">
        <v>0</v>
      </c>
      <c r="J4" s="128">
        <f>'Cost Summary'!B13</f>
        <v>30</v>
      </c>
      <c r="K4" s="129">
        <f>SUM(D4:J4)</f>
        <v>63</v>
      </c>
      <c r="L4" s="13"/>
      <c r="M4" s="13"/>
      <c r="N4" s="13"/>
      <c r="O4" s="13"/>
    </row>
    <row r="5" spans="1:16" x14ac:dyDescent="0.2">
      <c r="A5" s="142" t="s">
        <v>58</v>
      </c>
      <c r="B5" s="142"/>
      <c r="C5" s="142"/>
      <c r="D5" s="13">
        <v>20</v>
      </c>
      <c r="E5" s="13">
        <v>10</v>
      </c>
      <c r="F5" s="13">
        <v>9</v>
      </c>
      <c r="G5" s="13">
        <v>9</v>
      </c>
      <c r="H5" s="13">
        <v>10</v>
      </c>
      <c r="I5" s="13">
        <v>0</v>
      </c>
      <c r="J5" s="128">
        <f>'Cost Summary'!B14</f>
        <v>26.521788686788842</v>
      </c>
      <c r="K5" s="129">
        <f t="shared" ref="K5:K6" si="0">SUM(D5:J5)</f>
        <v>84.521788686788838</v>
      </c>
      <c r="L5" s="13"/>
      <c r="M5" s="13"/>
      <c r="N5" s="13"/>
      <c r="O5" s="13"/>
    </row>
    <row r="6" spans="1:16" x14ac:dyDescent="0.2">
      <c r="A6" s="142" t="s">
        <v>59</v>
      </c>
      <c r="B6" s="142"/>
      <c r="C6" s="142"/>
      <c r="D6" s="13">
        <v>16</v>
      </c>
      <c r="E6" s="13">
        <v>7</v>
      </c>
      <c r="F6" s="13">
        <v>9</v>
      </c>
      <c r="G6" s="13">
        <v>8</v>
      </c>
      <c r="H6" s="13">
        <v>8</v>
      </c>
      <c r="I6" s="13">
        <v>0</v>
      </c>
      <c r="J6" s="128">
        <f>'Cost Summary'!B15</f>
        <v>28.549652509575026</v>
      </c>
      <c r="K6" s="129">
        <f t="shared" si="0"/>
        <v>76.549652509575026</v>
      </c>
      <c r="L6" s="13"/>
      <c r="M6" s="13"/>
      <c r="N6" s="13"/>
      <c r="O6" s="13"/>
    </row>
    <row r="7" spans="1:16" x14ac:dyDescent="0.2">
      <c r="A7" s="13"/>
      <c r="B7" s="13"/>
      <c r="C7" s="13"/>
      <c r="D7" s="13"/>
      <c r="E7" s="13"/>
      <c r="F7" s="13"/>
      <c r="G7" s="13"/>
      <c r="H7" s="13"/>
      <c r="I7" s="13"/>
      <c r="J7" s="13"/>
      <c r="K7" s="13"/>
      <c r="L7" s="13"/>
      <c r="M7" s="13"/>
      <c r="N7" s="13"/>
      <c r="O7" s="13"/>
    </row>
    <row r="8" spans="1:16" x14ac:dyDescent="0.2">
      <c r="A8" s="13"/>
      <c r="B8" s="13"/>
      <c r="C8" s="13"/>
      <c r="D8" s="13"/>
      <c r="E8" s="13"/>
      <c r="F8" s="13"/>
      <c r="G8" s="13"/>
      <c r="H8" s="13"/>
      <c r="I8" s="13"/>
      <c r="J8" s="13"/>
      <c r="K8" s="13"/>
      <c r="L8" s="13"/>
      <c r="M8" s="13"/>
      <c r="N8" s="13"/>
      <c r="O8" s="13"/>
    </row>
    <row r="9" spans="1:16" x14ac:dyDescent="0.2">
      <c r="A9" s="13"/>
      <c r="B9" s="13"/>
      <c r="C9" s="13"/>
      <c r="D9" s="13"/>
      <c r="E9" s="13"/>
      <c r="F9" s="13"/>
      <c r="G9" s="13"/>
      <c r="H9" s="13"/>
      <c r="I9" s="13"/>
      <c r="J9" s="13"/>
      <c r="K9" s="13"/>
      <c r="L9" s="13"/>
      <c r="M9" s="13"/>
      <c r="N9" s="13"/>
      <c r="O9" s="13"/>
    </row>
    <row r="10" spans="1:16" x14ac:dyDescent="0.2">
      <c r="A10" s="13"/>
      <c r="B10" s="13"/>
      <c r="C10" s="13"/>
      <c r="D10" s="13"/>
      <c r="E10" s="13"/>
      <c r="F10" s="13"/>
      <c r="G10" s="13"/>
      <c r="H10" s="13"/>
      <c r="I10" s="13"/>
      <c r="J10" s="13"/>
      <c r="K10" s="13"/>
      <c r="L10" s="13"/>
      <c r="M10" s="13"/>
      <c r="N10" s="13"/>
      <c r="O10" s="13"/>
    </row>
    <row r="11" spans="1:16" x14ac:dyDescent="0.2">
      <c r="A11" s="13"/>
      <c r="B11" s="13"/>
      <c r="C11" s="13"/>
      <c r="D11" s="13"/>
      <c r="E11" s="13"/>
      <c r="F11" s="13"/>
      <c r="G11" s="13"/>
      <c r="H11" s="13"/>
      <c r="I11" s="13"/>
      <c r="J11" s="13"/>
      <c r="K11" s="13"/>
      <c r="L11" s="13"/>
      <c r="M11" s="13"/>
      <c r="N11" s="13"/>
      <c r="O11" s="13"/>
    </row>
    <row r="12" spans="1:16" x14ac:dyDescent="0.2">
      <c r="A12" s="13"/>
      <c r="B12" s="13"/>
      <c r="C12" s="13"/>
      <c r="D12" s="13"/>
      <c r="E12" s="13"/>
      <c r="F12" s="13"/>
      <c r="G12" s="13"/>
      <c r="H12" s="13"/>
      <c r="I12" s="13"/>
      <c r="J12" s="13"/>
      <c r="K12" s="13"/>
      <c r="L12" s="13"/>
      <c r="M12" s="13"/>
      <c r="N12" s="13"/>
      <c r="O12" s="13"/>
    </row>
    <row r="13" spans="1:16" x14ac:dyDescent="0.2">
      <c r="A13" s="13"/>
      <c r="B13" s="13"/>
      <c r="C13" s="13"/>
      <c r="D13" s="13"/>
      <c r="E13" s="13"/>
      <c r="F13" s="13"/>
      <c r="G13" s="13"/>
      <c r="H13" s="13"/>
      <c r="I13" s="13"/>
      <c r="J13" s="13"/>
      <c r="K13" s="13"/>
      <c r="L13" s="13"/>
      <c r="M13" s="13"/>
      <c r="N13" s="13"/>
      <c r="O13" s="13"/>
    </row>
    <row r="14" spans="1:16" x14ac:dyDescent="0.2">
      <c r="A14" s="13"/>
      <c r="B14" s="13"/>
      <c r="C14" s="13"/>
      <c r="D14" s="13"/>
      <c r="E14" s="13"/>
      <c r="F14" s="13"/>
      <c r="G14" s="13"/>
      <c r="H14" s="13"/>
      <c r="I14" s="13"/>
      <c r="J14" s="13"/>
      <c r="K14" s="13"/>
      <c r="L14" s="13"/>
      <c r="M14" s="13"/>
      <c r="N14" s="13"/>
      <c r="O14" s="13"/>
    </row>
    <row r="15" spans="1:16" x14ac:dyDescent="0.2">
      <c r="A15" s="13"/>
      <c r="B15" s="13"/>
      <c r="C15" s="13"/>
      <c r="D15" s="13"/>
      <c r="E15" s="13"/>
      <c r="F15" s="13"/>
      <c r="G15" s="13"/>
      <c r="H15" s="13"/>
      <c r="I15" s="13"/>
      <c r="J15" s="13"/>
      <c r="K15" s="13"/>
      <c r="L15" s="13"/>
      <c r="M15" s="13"/>
      <c r="N15" s="13"/>
      <c r="O15" s="13"/>
    </row>
    <row r="16" spans="1:16" x14ac:dyDescent="0.2">
      <c r="A16" s="13"/>
      <c r="B16" s="13"/>
      <c r="C16" s="13"/>
      <c r="D16" s="13"/>
      <c r="E16" s="13"/>
      <c r="F16" s="13"/>
      <c r="G16" s="13"/>
      <c r="H16" s="13"/>
      <c r="I16" s="13"/>
      <c r="J16" s="13"/>
      <c r="K16" s="13"/>
      <c r="L16" s="13"/>
      <c r="M16" s="13"/>
      <c r="N16" s="13"/>
      <c r="O16" s="13"/>
    </row>
    <row r="17" spans="1:15" x14ac:dyDescent="0.2">
      <c r="A17" s="13"/>
      <c r="B17" s="13"/>
      <c r="C17" s="13"/>
      <c r="D17" s="13"/>
      <c r="E17" s="13"/>
      <c r="F17" s="13"/>
      <c r="G17" s="13"/>
      <c r="H17" s="13"/>
      <c r="I17" s="13"/>
      <c r="J17" s="13"/>
      <c r="K17" s="13"/>
      <c r="L17" s="13"/>
      <c r="M17" s="13"/>
      <c r="N17" s="13"/>
      <c r="O17" s="13"/>
    </row>
    <row r="18" spans="1:15" x14ac:dyDescent="0.2">
      <c r="A18" s="13"/>
      <c r="B18" s="13"/>
      <c r="C18" s="13"/>
      <c r="D18" s="13"/>
      <c r="E18" s="13"/>
      <c r="F18" s="13"/>
      <c r="G18" s="13"/>
      <c r="H18" s="13"/>
      <c r="I18" s="13"/>
      <c r="J18" s="13"/>
      <c r="K18" s="13"/>
      <c r="L18" s="13"/>
      <c r="M18" s="13"/>
      <c r="N18" s="13"/>
      <c r="O18" s="13"/>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8"/>
  <sheetViews>
    <sheetView workbookViewId="0">
      <selection activeCell="K4" sqref="K4:K6"/>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41"/>
      <c r="B3" s="141"/>
      <c r="C3" s="141"/>
      <c r="D3" s="121" t="s">
        <v>6</v>
      </c>
      <c r="E3" s="121" t="s">
        <v>7</v>
      </c>
      <c r="F3" s="121" t="s">
        <v>8</v>
      </c>
      <c r="G3" s="121" t="s">
        <v>9</v>
      </c>
      <c r="H3" s="121" t="s">
        <v>10</v>
      </c>
      <c r="I3" s="121" t="s">
        <v>11</v>
      </c>
      <c r="J3" s="121" t="s">
        <v>56</v>
      </c>
      <c r="K3" s="122" t="s">
        <v>33</v>
      </c>
      <c r="L3" s="13"/>
      <c r="M3" s="13"/>
      <c r="N3" s="13"/>
      <c r="O3" s="13"/>
      <c r="P3" s="2"/>
    </row>
    <row r="4" spans="1:16" x14ac:dyDescent="0.2">
      <c r="A4" s="142" t="s">
        <v>57</v>
      </c>
      <c r="B4" s="142"/>
      <c r="C4" s="142"/>
      <c r="D4" s="13">
        <v>12</v>
      </c>
      <c r="E4" s="13">
        <v>6</v>
      </c>
      <c r="F4" s="13">
        <v>7</v>
      </c>
      <c r="G4" s="13">
        <v>7</v>
      </c>
      <c r="H4" s="13">
        <v>6</v>
      </c>
      <c r="I4" s="13">
        <v>0</v>
      </c>
      <c r="J4" s="128">
        <f>'Cost Summary'!B13</f>
        <v>30</v>
      </c>
      <c r="K4" s="129">
        <f>SUM(D4:J4)</f>
        <v>68</v>
      </c>
      <c r="L4" s="13"/>
      <c r="M4" s="13"/>
      <c r="N4" s="13"/>
      <c r="O4" s="13"/>
    </row>
    <row r="5" spans="1:16" x14ac:dyDescent="0.2">
      <c r="A5" s="142" t="s">
        <v>58</v>
      </c>
      <c r="B5" s="142"/>
      <c r="C5" s="142"/>
      <c r="D5" s="13">
        <v>16</v>
      </c>
      <c r="E5" s="13">
        <v>8</v>
      </c>
      <c r="F5" s="13">
        <v>8</v>
      </c>
      <c r="G5" s="13">
        <v>8</v>
      </c>
      <c r="H5" s="13">
        <v>8</v>
      </c>
      <c r="I5" s="13">
        <v>0</v>
      </c>
      <c r="J5" s="128">
        <f>'Cost Summary'!B14</f>
        <v>26.521788686788842</v>
      </c>
      <c r="K5" s="129">
        <f t="shared" ref="K5:K6" si="0">SUM(D5:J5)</f>
        <v>74.521788686788838</v>
      </c>
      <c r="L5" s="13"/>
      <c r="M5" s="13"/>
      <c r="N5" s="13"/>
      <c r="O5" s="13"/>
    </row>
    <row r="6" spans="1:16" x14ac:dyDescent="0.2">
      <c r="A6" s="142" t="s">
        <v>59</v>
      </c>
      <c r="B6" s="142"/>
      <c r="C6" s="142"/>
      <c r="D6" s="13">
        <v>14</v>
      </c>
      <c r="E6" s="13">
        <v>7</v>
      </c>
      <c r="F6" s="13">
        <v>8</v>
      </c>
      <c r="G6" s="13">
        <v>8</v>
      </c>
      <c r="H6" s="13">
        <v>7</v>
      </c>
      <c r="I6" s="13">
        <v>0</v>
      </c>
      <c r="J6" s="128">
        <f>'Cost Summary'!B15</f>
        <v>28.549652509575026</v>
      </c>
      <c r="K6" s="129">
        <f t="shared" si="0"/>
        <v>72.549652509575026</v>
      </c>
      <c r="L6" s="13"/>
      <c r="M6" s="13"/>
      <c r="N6" s="13"/>
      <c r="O6" s="13"/>
    </row>
    <row r="7" spans="1:16" x14ac:dyDescent="0.2">
      <c r="A7" s="13"/>
      <c r="B7" s="13"/>
      <c r="C7" s="13"/>
      <c r="D7" s="13"/>
      <c r="E7" s="13"/>
      <c r="F7" s="13"/>
      <c r="G7" s="13"/>
      <c r="H7" s="13"/>
      <c r="I7" s="13"/>
      <c r="J7" s="13"/>
      <c r="K7" s="13"/>
      <c r="L7" s="13"/>
      <c r="M7" s="13"/>
      <c r="N7" s="13"/>
      <c r="O7" s="13"/>
    </row>
    <row r="8" spans="1:16" x14ac:dyDescent="0.2">
      <c r="A8" s="13"/>
      <c r="B8" s="13"/>
      <c r="C8" s="13"/>
      <c r="D8" s="13"/>
      <c r="E8" s="13"/>
      <c r="F8" s="13"/>
      <c r="G8" s="13"/>
      <c r="H8" s="13"/>
      <c r="I8" s="13"/>
      <c r="J8" s="13"/>
      <c r="K8" s="13"/>
      <c r="L8" s="13"/>
      <c r="M8" s="13"/>
      <c r="N8" s="13"/>
      <c r="O8" s="13"/>
    </row>
    <row r="9" spans="1:16" x14ac:dyDescent="0.2">
      <c r="A9" s="13"/>
      <c r="B9" s="13"/>
      <c r="C9" s="13"/>
      <c r="D9" s="13"/>
      <c r="E9" s="13"/>
      <c r="F9" s="13"/>
      <c r="G9" s="13"/>
      <c r="H9" s="13"/>
      <c r="I9" s="13"/>
      <c r="J9" s="13"/>
      <c r="K9" s="13"/>
      <c r="L9" s="13"/>
      <c r="M9" s="13"/>
      <c r="N9" s="13"/>
      <c r="O9" s="13"/>
    </row>
    <row r="10" spans="1:16" x14ac:dyDescent="0.2">
      <c r="A10" s="13"/>
      <c r="B10" s="13"/>
      <c r="C10" s="13"/>
      <c r="D10" s="13"/>
      <c r="E10" s="13"/>
      <c r="F10" s="13"/>
      <c r="G10" s="13"/>
      <c r="H10" s="13"/>
      <c r="I10" s="13"/>
      <c r="J10" s="13"/>
      <c r="K10" s="13"/>
      <c r="L10" s="13"/>
      <c r="M10" s="13"/>
      <c r="N10" s="13"/>
      <c r="O10" s="13"/>
    </row>
    <row r="11" spans="1:16" x14ac:dyDescent="0.2">
      <c r="A11" s="13"/>
      <c r="B11" s="13"/>
      <c r="C11" s="13"/>
      <c r="D11" s="13"/>
      <c r="E11" s="13"/>
      <c r="F11" s="13"/>
      <c r="G11" s="13"/>
      <c r="H11" s="13"/>
      <c r="I11" s="13"/>
      <c r="J11" s="13"/>
      <c r="K11" s="13"/>
      <c r="L11" s="13"/>
      <c r="M11" s="13"/>
      <c r="N11" s="13"/>
      <c r="O11" s="13"/>
    </row>
    <row r="12" spans="1:16" x14ac:dyDescent="0.2">
      <c r="A12" s="13"/>
      <c r="B12" s="13"/>
      <c r="C12" s="13"/>
      <c r="D12" s="13"/>
      <c r="E12" s="13"/>
      <c r="F12" s="13"/>
      <c r="G12" s="13"/>
      <c r="H12" s="13"/>
      <c r="I12" s="13"/>
      <c r="J12" s="13"/>
      <c r="K12" s="13"/>
      <c r="L12" s="13"/>
      <c r="M12" s="13"/>
      <c r="N12" s="13"/>
      <c r="O12" s="13"/>
    </row>
    <row r="13" spans="1:16" x14ac:dyDescent="0.2">
      <c r="A13" s="13"/>
      <c r="B13" s="13"/>
      <c r="C13" s="13"/>
      <c r="D13" s="13"/>
      <c r="E13" s="13"/>
      <c r="F13" s="13"/>
      <c r="G13" s="13"/>
      <c r="H13" s="13"/>
      <c r="I13" s="13"/>
      <c r="J13" s="13"/>
      <c r="K13" s="13"/>
      <c r="L13" s="13"/>
      <c r="M13" s="13"/>
      <c r="N13" s="13"/>
      <c r="O13" s="13"/>
    </row>
    <row r="14" spans="1:16" x14ac:dyDescent="0.2">
      <c r="A14" s="13"/>
      <c r="B14" s="13"/>
      <c r="C14" s="13"/>
      <c r="D14" s="13"/>
      <c r="E14" s="13"/>
      <c r="F14" s="13"/>
      <c r="G14" s="13"/>
      <c r="H14" s="13"/>
      <c r="I14" s="13"/>
      <c r="J14" s="13"/>
      <c r="K14" s="13"/>
      <c r="L14" s="13"/>
      <c r="M14" s="13"/>
      <c r="N14" s="13"/>
      <c r="O14" s="13"/>
    </row>
    <row r="15" spans="1:16" x14ac:dyDescent="0.2">
      <c r="A15" s="13"/>
      <c r="B15" s="13"/>
      <c r="C15" s="13"/>
      <c r="D15" s="13"/>
      <c r="E15" s="13"/>
      <c r="F15" s="13"/>
      <c r="G15" s="13"/>
      <c r="H15" s="13"/>
      <c r="I15" s="13"/>
      <c r="J15" s="13"/>
      <c r="K15" s="13"/>
      <c r="L15" s="13"/>
      <c r="M15" s="13"/>
      <c r="N15" s="13"/>
      <c r="O15" s="13"/>
    </row>
    <row r="16" spans="1:16" x14ac:dyDescent="0.2">
      <c r="A16" s="13"/>
      <c r="B16" s="13"/>
      <c r="C16" s="13"/>
      <c r="D16" s="13"/>
      <c r="E16" s="13"/>
      <c r="F16" s="13"/>
      <c r="G16" s="13"/>
      <c r="H16" s="13"/>
      <c r="I16" s="13"/>
      <c r="J16" s="13"/>
      <c r="K16" s="13"/>
      <c r="L16" s="13"/>
      <c r="M16" s="13"/>
      <c r="N16" s="13"/>
      <c r="O16" s="13"/>
    </row>
    <row r="17" spans="1:15" x14ac:dyDescent="0.2">
      <c r="A17" s="13"/>
      <c r="B17" s="13"/>
      <c r="C17" s="13"/>
      <c r="D17" s="13"/>
      <c r="E17" s="13"/>
      <c r="F17" s="13"/>
      <c r="G17" s="13"/>
      <c r="H17" s="13"/>
      <c r="I17" s="13"/>
      <c r="J17" s="13"/>
      <c r="K17" s="13"/>
      <c r="L17" s="13"/>
      <c r="M17" s="13"/>
      <c r="N17" s="13"/>
      <c r="O17" s="13"/>
    </row>
    <row r="18" spans="1:15" x14ac:dyDescent="0.2">
      <c r="A18" s="13"/>
      <c r="B18" s="13"/>
      <c r="C18" s="13"/>
      <c r="D18" s="13"/>
      <c r="E18" s="13"/>
      <c r="F18" s="13"/>
      <c r="G18" s="13"/>
      <c r="H18" s="13"/>
      <c r="I18" s="13"/>
      <c r="J18" s="13"/>
      <c r="K18" s="13"/>
      <c r="L18" s="13"/>
      <c r="M18" s="13"/>
      <c r="N18" s="13"/>
      <c r="O18" s="13"/>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P18"/>
  <sheetViews>
    <sheetView workbookViewId="0">
      <selection activeCell="K4" sqref="K4:K6"/>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41"/>
      <c r="B3" s="141"/>
      <c r="C3" s="141"/>
      <c r="D3" s="121" t="s">
        <v>6</v>
      </c>
      <c r="E3" s="121" t="s">
        <v>7</v>
      </c>
      <c r="F3" s="121" t="s">
        <v>8</v>
      </c>
      <c r="G3" s="121" t="s">
        <v>9</v>
      </c>
      <c r="H3" s="121" t="s">
        <v>10</v>
      </c>
      <c r="I3" s="121" t="s">
        <v>11</v>
      </c>
      <c r="J3" s="121" t="s">
        <v>56</v>
      </c>
      <c r="K3" s="122" t="s">
        <v>33</v>
      </c>
      <c r="L3" s="13"/>
      <c r="M3" s="13"/>
      <c r="N3" s="13"/>
      <c r="O3" s="13"/>
      <c r="P3" s="2"/>
    </row>
    <row r="4" spans="1:16" x14ac:dyDescent="0.2">
      <c r="A4" s="142" t="s">
        <v>57</v>
      </c>
      <c r="B4" s="142"/>
      <c r="C4" s="142"/>
      <c r="D4" s="13">
        <v>16</v>
      </c>
      <c r="E4" s="13">
        <v>6</v>
      </c>
      <c r="F4" s="13">
        <v>6</v>
      </c>
      <c r="G4" s="13">
        <v>6</v>
      </c>
      <c r="H4" s="13">
        <v>4</v>
      </c>
      <c r="I4" s="13">
        <v>0</v>
      </c>
      <c r="J4" s="128">
        <f>'Cost Summary'!B13</f>
        <v>30</v>
      </c>
      <c r="K4" s="129">
        <f>SUM(D4:J4)</f>
        <v>68</v>
      </c>
      <c r="L4" s="13"/>
      <c r="M4" s="13"/>
      <c r="N4" s="13"/>
      <c r="O4" s="13"/>
    </row>
    <row r="5" spans="1:16" x14ac:dyDescent="0.2">
      <c r="A5" s="142" t="s">
        <v>58</v>
      </c>
      <c r="B5" s="142"/>
      <c r="C5" s="142"/>
      <c r="D5" s="13">
        <v>18</v>
      </c>
      <c r="E5" s="13">
        <v>10</v>
      </c>
      <c r="F5" s="13">
        <v>10</v>
      </c>
      <c r="G5" s="13">
        <v>9</v>
      </c>
      <c r="H5" s="13">
        <v>10</v>
      </c>
      <c r="I5" s="13">
        <v>0</v>
      </c>
      <c r="J5" s="128">
        <f>'Cost Summary'!B14</f>
        <v>26.521788686788842</v>
      </c>
      <c r="K5" s="129">
        <f t="shared" ref="K5:K6" si="0">SUM(D5:J5)</f>
        <v>83.521788686788838</v>
      </c>
      <c r="L5" s="13"/>
      <c r="M5" s="13"/>
      <c r="N5" s="13"/>
      <c r="O5" s="13"/>
    </row>
    <row r="6" spans="1:16" x14ac:dyDescent="0.2">
      <c r="A6" s="142" t="s">
        <v>59</v>
      </c>
      <c r="B6" s="142"/>
      <c r="C6" s="142"/>
      <c r="D6" s="13">
        <v>18</v>
      </c>
      <c r="E6" s="13">
        <v>8</v>
      </c>
      <c r="F6" s="13">
        <v>8</v>
      </c>
      <c r="G6" s="13">
        <v>8</v>
      </c>
      <c r="H6" s="13">
        <v>8</v>
      </c>
      <c r="I6" s="13">
        <v>0</v>
      </c>
      <c r="J6" s="128">
        <f>'Cost Summary'!B15</f>
        <v>28.549652509575026</v>
      </c>
      <c r="K6" s="129">
        <f t="shared" si="0"/>
        <v>78.549652509575026</v>
      </c>
      <c r="L6" s="13"/>
      <c r="M6" s="13"/>
      <c r="N6" s="13"/>
      <c r="O6" s="13"/>
    </row>
    <row r="7" spans="1:16" x14ac:dyDescent="0.2">
      <c r="A7" s="13"/>
      <c r="B7" s="13"/>
      <c r="C7" s="13"/>
      <c r="D7" s="13"/>
      <c r="E7" s="13"/>
      <c r="F7" s="13"/>
      <c r="G7" s="13"/>
      <c r="H7" s="13"/>
      <c r="I7" s="13"/>
      <c r="J7" s="13"/>
      <c r="K7" s="13"/>
      <c r="L7" s="13"/>
      <c r="M7" s="13"/>
      <c r="N7" s="13"/>
      <c r="O7" s="13"/>
    </row>
    <row r="8" spans="1:16" x14ac:dyDescent="0.2">
      <c r="A8" s="13"/>
      <c r="B8" s="13"/>
      <c r="C8" s="13"/>
      <c r="D8" s="13"/>
      <c r="E8" s="13"/>
      <c r="F8" s="13"/>
      <c r="G8" s="13"/>
      <c r="H8" s="13"/>
      <c r="I8" s="13"/>
      <c r="J8" s="13"/>
      <c r="K8" s="13"/>
      <c r="L8" s="13"/>
      <c r="M8" s="13"/>
      <c r="N8" s="13"/>
      <c r="O8" s="13"/>
    </row>
    <row r="9" spans="1:16" x14ac:dyDescent="0.2">
      <c r="A9" s="13"/>
      <c r="B9" s="13"/>
      <c r="C9" s="13"/>
      <c r="D9" s="13"/>
      <c r="E9" s="13"/>
      <c r="F9" s="13"/>
      <c r="G9" s="13"/>
      <c r="H9" s="13"/>
      <c r="I9" s="13"/>
      <c r="J9" s="13"/>
      <c r="K9" s="13"/>
      <c r="L9" s="13"/>
      <c r="M9" s="13"/>
      <c r="N9" s="13"/>
      <c r="O9" s="13"/>
    </row>
    <row r="10" spans="1:16" x14ac:dyDescent="0.2">
      <c r="A10" s="13"/>
      <c r="B10" s="13"/>
      <c r="C10" s="13"/>
      <c r="D10" s="13"/>
      <c r="E10" s="13"/>
      <c r="F10" s="13"/>
      <c r="G10" s="13"/>
      <c r="H10" s="13"/>
      <c r="I10" s="13"/>
      <c r="J10" s="13"/>
      <c r="K10" s="13"/>
      <c r="L10" s="13"/>
      <c r="M10" s="13"/>
      <c r="N10" s="13"/>
      <c r="O10" s="13"/>
    </row>
    <row r="11" spans="1:16" x14ac:dyDescent="0.2">
      <c r="A11" s="13"/>
      <c r="B11" s="13"/>
      <c r="C11" s="13"/>
      <c r="D11" s="13"/>
      <c r="E11" s="13"/>
      <c r="F11" s="13"/>
      <c r="G11" s="13"/>
      <c r="H11" s="13"/>
      <c r="I11" s="13"/>
      <c r="J11" s="13"/>
      <c r="K11" s="13"/>
      <c r="L11" s="13"/>
      <c r="M11" s="13"/>
      <c r="N11" s="13"/>
      <c r="O11" s="13"/>
    </row>
    <row r="12" spans="1:16" x14ac:dyDescent="0.2">
      <c r="A12" s="13"/>
      <c r="B12" s="13"/>
      <c r="C12" s="13"/>
      <c r="D12" s="13"/>
      <c r="E12" s="13"/>
      <c r="F12" s="13"/>
      <c r="G12" s="13"/>
      <c r="H12" s="13"/>
      <c r="I12" s="13"/>
      <c r="J12" s="13"/>
      <c r="K12" s="13"/>
      <c r="L12" s="13"/>
      <c r="M12" s="13"/>
      <c r="N12" s="13"/>
      <c r="O12" s="13"/>
    </row>
    <row r="13" spans="1:16" x14ac:dyDescent="0.2">
      <c r="A13" s="13"/>
      <c r="B13" s="13"/>
      <c r="C13" s="13"/>
      <c r="D13" s="13"/>
      <c r="E13" s="13"/>
      <c r="F13" s="13"/>
      <c r="G13" s="13"/>
      <c r="H13" s="13"/>
      <c r="I13" s="13"/>
      <c r="J13" s="13"/>
      <c r="K13" s="13"/>
      <c r="L13" s="13"/>
      <c r="M13" s="13"/>
      <c r="N13" s="13"/>
      <c r="O13" s="13"/>
    </row>
    <row r="14" spans="1:16" x14ac:dyDescent="0.2">
      <c r="A14" s="13"/>
      <c r="B14" s="13"/>
      <c r="C14" s="13"/>
      <c r="D14" s="13"/>
      <c r="E14" s="13"/>
      <c r="F14" s="13"/>
      <c r="G14" s="13"/>
      <c r="H14" s="13"/>
      <c r="I14" s="13"/>
      <c r="J14" s="13"/>
      <c r="K14" s="13"/>
      <c r="L14" s="13"/>
      <c r="M14" s="13"/>
      <c r="N14" s="13"/>
      <c r="O14" s="13"/>
    </row>
    <row r="15" spans="1:16" x14ac:dyDescent="0.2">
      <c r="A15" s="13"/>
      <c r="B15" s="13"/>
      <c r="C15" s="13"/>
      <c r="D15" s="13"/>
      <c r="E15" s="13"/>
      <c r="F15" s="13"/>
      <c r="G15" s="13"/>
      <c r="H15" s="13"/>
      <c r="I15" s="13"/>
      <c r="J15" s="13"/>
      <c r="K15" s="13"/>
      <c r="L15" s="13"/>
      <c r="M15" s="13"/>
      <c r="N15" s="13"/>
      <c r="O15" s="13"/>
    </row>
    <row r="16" spans="1:16" x14ac:dyDescent="0.2">
      <c r="A16" s="13"/>
      <c r="B16" s="13"/>
      <c r="C16" s="13"/>
      <c r="D16" s="13"/>
      <c r="E16" s="13"/>
      <c r="F16" s="13"/>
      <c r="G16" s="13"/>
      <c r="H16" s="13"/>
      <c r="I16" s="13"/>
      <c r="J16" s="13"/>
      <c r="K16" s="13"/>
      <c r="L16" s="13"/>
      <c r="M16" s="13"/>
      <c r="N16" s="13"/>
      <c r="O16" s="13"/>
    </row>
    <row r="17" spans="1:15" x14ac:dyDescent="0.2">
      <c r="A17" s="13"/>
      <c r="B17" s="13"/>
      <c r="C17" s="13"/>
      <c r="D17" s="13"/>
      <c r="E17" s="13"/>
      <c r="F17" s="13"/>
      <c r="G17" s="13"/>
      <c r="H17" s="13"/>
      <c r="I17" s="13"/>
      <c r="J17" s="13"/>
      <c r="K17" s="13"/>
      <c r="L17" s="13"/>
      <c r="M17" s="13"/>
      <c r="N17" s="13"/>
      <c r="O17" s="13"/>
    </row>
    <row r="18" spans="1:15" x14ac:dyDescent="0.2">
      <c r="A18" s="13"/>
      <c r="B18" s="13"/>
      <c r="C18" s="13"/>
      <c r="D18" s="13"/>
      <c r="E18" s="13"/>
      <c r="F18" s="13"/>
      <c r="G18" s="13"/>
      <c r="H18" s="13"/>
      <c r="I18" s="13"/>
      <c r="J18" s="13"/>
      <c r="K18" s="13"/>
      <c r="L18" s="13"/>
      <c r="M18" s="13"/>
      <c r="N18" s="13"/>
      <c r="O18" s="13"/>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18"/>
  <sheetViews>
    <sheetView workbookViewId="0">
      <selection activeCell="V25" sqref="V25"/>
    </sheetView>
  </sheetViews>
  <sheetFormatPr defaultColWidth="9.140625"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141"/>
      <c r="B3" s="141"/>
      <c r="C3" s="141"/>
      <c r="D3" s="121" t="s">
        <v>6</v>
      </c>
      <c r="E3" s="121" t="s">
        <v>7</v>
      </c>
      <c r="F3" s="121" t="s">
        <v>8</v>
      </c>
      <c r="G3" s="121" t="s">
        <v>9</v>
      </c>
      <c r="H3" s="121" t="s">
        <v>10</v>
      </c>
      <c r="I3" s="121" t="s">
        <v>11</v>
      </c>
      <c r="J3" s="121" t="s">
        <v>56</v>
      </c>
      <c r="K3" s="122" t="s">
        <v>33</v>
      </c>
      <c r="L3" s="13"/>
      <c r="M3" s="13"/>
      <c r="N3" s="13"/>
      <c r="O3" s="13"/>
      <c r="P3" s="2"/>
    </row>
    <row r="4" spans="1:16" x14ac:dyDescent="0.2">
      <c r="A4" s="142" t="s">
        <v>57</v>
      </c>
      <c r="B4" s="142"/>
      <c r="C4" s="142"/>
      <c r="D4" s="13">
        <v>16</v>
      </c>
      <c r="E4" s="13">
        <v>8</v>
      </c>
      <c r="F4" s="13">
        <v>8</v>
      </c>
      <c r="G4" s="13">
        <v>8</v>
      </c>
      <c r="H4" s="13">
        <v>8</v>
      </c>
      <c r="I4" s="13">
        <v>0</v>
      </c>
      <c r="J4" s="128">
        <f>'Cost Summary'!B13</f>
        <v>30</v>
      </c>
      <c r="K4" s="129">
        <f>SUM(D4:J4)</f>
        <v>78</v>
      </c>
      <c r="L4" s="13"/>
      <c r="M4" s="13"/>
      <c r="N4" s="13"/>
      <c r="O4" s="13"/>
    </row>
    <row r="5" spans="1:16" x14ac:dyDescent="0.2">
      <c r="A5" s="142" t="s">
        <v>58</v>
      </c>
      <c r="B5" s="142"/>
      <c r="C5" s="142"/>
      <c r="D5" s="13">
        <v>20</v>
      </c>
      <c r="E5" s="13">
        <v>10</v>
      </c>
      <c r="F5" s="13">
        <v>10</v>
      </c>
      <c r="G5" s="13">
        <v>10</v>
      </c>
      <c r="H5" s="13">
        <v>10</v>
      </c>
      <c r="I5" s="13">
        <v>0</v>
      </c>
      <c r="J5" s="128">
        <f>'Cost Summary'!B14</f>
        <v>26.521788686788842</v>
      </c>
      <c r="K5" s="129">
        <f t="shared" ref="K5:K6" si="0">SUM(D5:J5)</f>
        <v>86.521788686788838</v>
      </c>
      <c r="L5" s="13"/>
      <c r="M5" s="13"/>
      <c r="N5" s="13"/>
      <c r="O5" s="13"/>
    </row>
    <row r="6" spans="1:16" x14ac:dyDescent="0.2">
      <c r="A6" s="142" t="s">
        <v>59</v>
      </c>
      <c r="B6" s="142"/>
      <c r="C6" s="142"/>
      <c r="D6" s="13">
        <v>12</v>
      </c>
      <c r="E6" s="13">
        <v>6</v>
      </c>
      <c r="F6" s="13">
        <v>7</v>
      </c>
      <c r="G6" s="13">
        <v>7</v>
      </c>
      <c r="H6" s="13">
        <v>7</v>
      </c>
      <c r="I6" s="13">
        <v>0</v>
      </c>
      <c r="J6" s="128">
        <f>'Cost Summary'!B15</f>
        <v>28.549652509575026</v>
      </c>
      <c r="K6" s="129">
        <f t="shared" si="0"/>
        <v>67.549652509575026</v>
      </c>
      <c r="L6" s="13"/>
      <c r="M6" s="13"/>
      <c r="N6" s="13"/>
      <c r="O6" s="13"/>
    </row>
    <row r="7" spans="1:16" x14ac:dyDescent="0.2">
      <c r="A7" s="13"/>
      <c r="B7" s="13"/>
      <c r="C7" s="13"/>
      <c r="D7" s="13"/>
      <c r="E7" s="13"/>
      <c r="F7" s="13"/>
      <c r="G7" s="13"/>
      <c r="H7" s="13"/>
      <c r="I7" s="13"/>
      <c r="J7" s="13"/>
      <c r="K7" s="13"/>
      <c r="L7" s="13"/>
      <c r="M7" s="13"/>
      <c r="N7" s="13"/>
      <c r="O7" s="13"/>
    </row>
    <row r="8" spans="1:16" x14ac:dyDescent="0.2">
      <c r="A8" s="13"/>
      <c r="B8" s="13"/>
      <c r="C8" s="13"/>
      <c r="D8" s="13"/>
      <c r="E8" s="13"/>
      <c r="F8" s="13"/>
      <c r="G8" s="13"/>
      <c r="H8" s="13"/>
      <c r="I8" s="13"/>
      <c r="J8" s="13"/>
      <c r="K8" s="13"/>
      <c r="L8" s="13"/>
      <c r="M8" s="13"/>
      <c r="N8" s="13"/>
      <c r="O8" s="13"/>
    </row>
    <row r="9" spans="1:16" x14ac:dyDescent="0.2">
      <c r="A9" s="13"/>
      <c r="B9" s="13"/>
      <c r="C9" s="13"/>
      <c r="D9" s="13"/>
      <c r="E9" s="13"/>
      <c r="F9" s="13"/>
      <c r="G9" s="13"/>
      <c r="H9" s="13"/>
      <c r="I9" s="13"/>
      <c r="J9" s="13"/>
      <c r="K9" s="13"/>
      <c r="L9" s="13"/>
      <c r="M9" s="13"/>
      <c r="N9" s="13"/>
      <c r="O9" s="13"/>
    </row>
    <row r="10" spans="1:16" x14ac:dyDescent="0.2">
      <c r="A10" s="13"/>
      <c r="B10" s="13"/>
      <c r="C10" s="13"/>
      <c r="D10" s="13"/>
      <c r="E10" s="13"/>
      <c r="F10" s="13"/>
      <c r="G10" s="13"/>
      <c r="H10" s="13"/>
      <c r="I10" s="13"/>
      <c r="J10" s="13"/>
      <c r="K10" s="13"/>
      <c r="L10" s="13"/>
      <c r="M10" s="13"/>
      <c r="N10" s="13"/>
      <c r="O10" s="13"/>
    </row>
    <row r="11" spans="1:16" x14ac:dyDescent="0.2">
      <c r="A11" s="13"/>
      <c r="B11" s="13"/>
      <c r="C11" s="13"/>
      <c r="D11" s="13"/>
      <c r="E11" s="13"/>
      <c r="F11" s="13"/>
      <c r="G11" s="13"/>
      <c r="H11" s="13"/>
      <c r="I11" s="13"/>
      <c r="J11" s="13"/>
      <c r="K11" s="13"/>
      <c r="L11" s="13"/>
      <c r="M11" s="13"/>
      <c r="N11" s="13"/>
      <c r="O11" s="13"/>
    </row>
    <row r="12" spans="1:16" x14ac:dyDescent="0.2">
      <c r="A12" s="13"/>
      <c r="B12" s="13"/>
      <c r="C12" s="13"/>
      <c r="D12" s="13"/>
      <c r="E12" s="13"/>
      <c r="F12" s="13"/>
      <c r="G12" s="13"/>
      <c r="H12" s="13"/>
      <c r="I12" s="13"/>
      <c r="J12" s="13"/>
      <c r="K12" s="13"/>
      <c r="L12" s="13"/>
      <c r="M12" s="13"/>
      <c r="N12" s="13"/>
      <c r="O12" s="13"/>
    </row>
    <row r="13" spans="1:16" x14ac:dyDescent="0.2">
      <c r="A13" s="13"/>
      <c r="B13" s="13"/>
      <c r="C13" s="13"/>
      <c r="D13" s="13"/>
      <c r="E13" s="13"/>
      <c r="F13" s="13"/>
      <c r="G13" s="13"/>
      <c r="H13" s="13"/>
      <c r="I13" s="13"/>
      <c r="J13" s="13"/>
      <c r="K13" s="13"/>
      <c r="L13" s="13"/>
      <c r="M13" s="13"/>
      <c r="N13" s="13"/>
      <c r="O13" s="13"/>
    </row>
    <row r="14" spans="1:16" x14ac:dyDescent="0.2">
      <c r="A14" s="13"/>
      <c r="B14" s="13"/>
      <c r="C14" s="13"/>
      <c r="D14" s="13"/>
      <c r="E14" s="13"/>
      <c r="F14" s="13"/>
      <c r="G14" s="13"/>
      <c r="H14" s="13"/>
      <c r="I14" s="13"/>
      <c r="J14" s="13"/>
      <c r="K14" s="13"/>
      <c r="L14" s="13"/>
      <c r="M14" s="13"/>
      <c r="N14" s="13"/>
      <c r="O14" s="13"/>
    </row>
    <row r="15" spans="1:16" x14ac:dyDescent="0.2">
      <c r="A15" s="13"/>
      <c r="B15" s="13"/>
      <c r="C15" s="13"/>
      <c r="D15" s="13"/>
      <c r="E15" s="13"/>
      <c r="F15" s="13"/>
      <c r="G15" s="13"/>
      <c r="H15" s="13"/>
      <c r="I15" s="13"/>
      <c r="J15" s="13"/>
      <c r="K15" s="13"/>
      <c r="L15" s="13"/>
      <c r="M15" s="13"/>
      <c r="N15" s="13"/>
      <c r="O15" s="13"/>
    </row>
    <row r="16" spans="1:16" x14ac:dyDescent="0.2">
      <c r="A16" s="13"/>
      <c r="B16" s="13"/>
      <c r="C16" s="13"/>
      <c r="D16" s="13"/>
      <c r="E16" s="13"/>
      <c r="F16" s="13"/>
      <c r="G16" s="13"/>
      <c r="H16" s="13"/>
      <c r="I16" s="13"/>
      <c r="J16" s="13"/>
      <c r="K16" s="13"/>
      <c r="L16" s="13"/>
      <c r="M16" s="13"/>
      <c r="N16" s="13"/>
      <c r="O16" s="13"/>
    </row>
    <row r="17" spans="1:15" x14ac:dyDescent="0.2">
      <c r="A17" s="13"/>
      <c r="B17" s="13"/>
      <c r="C17" s="13"/>
      <c r="D17" s="13"/>
      <c r="E17" s="13"/>
      <c r="F17" s="13"/>
      <c r="G17" s="13"/>
      <c r="H17" s="13"/>
      <c r="I17" s="13"/>
      <c r="J17" s="13"/>
      <c r="K17" s="13"/>
      <c r="L17" s="13"/>
      <c r="M17" s="13"/>
      <c r="N17" s="13"/>
      <c r="O17" s="13"/>
    </row>
    <row r="18" spans="1:15" x14ac:dyDescent="0.2">
      <c r="A18" s="13"/>
      <c r="B18" s="13"/>
      <c r="C18" s="13"/>
      <c r="D18" s="13"/>
      <c r="E18" s="13"/>
      <c r="F18" s="13"/>
      <c r="G18" s="13"/>
      <c r="H18" s="13"/>
      <c r="I18" s="13"/>
      <c r="J18" s="13"/>
      <c r="K18" s="13"/>
      <c r="L18" s="13"/>
      <c r="M18" s="13"/>
      <c r="N18" s="13"/>
      <c r="O18" s="13"/>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54290-D1FA-41C9-A9A7-3B69491DDAB6}">
  <sheetPr>
    <tabColor rgb="FF00B0F0"/>
  </sheetPr>
  <dimension ref="A1:O26"/>
  <sheetViews>
    <sheetView zoomScaleNormal="100" workbookViewId="0">
      <selection activeCell="I7" sqref="I7"/>
    </sheetView>
  </sheetViews>
  <sheetFormatPr defaultColWidth="9.140625" defaultRowHeight="12.75" x14ac:dyDescent="0.2"/>
  <cols>
    <col min="1" max="1" width="28.85546875" style="86" bestFit="1" customWidth="1"/>
    <col min="2" max="9" width="9.140625" style="86"/>
    <col min="10" max="10" width="9.85546875" style="86" bestFit="1" customWidth="1"/>
    <col min="11" max="16384" width="9.140625" style="86"/>
  </cols>
  <sheetData>
    <row r="1" spans="1:15" ht="15.75" x14ac:dyDescent="0.25">
      <c r="A1" s="83" t="s">
        <v>0</v>
      </c>
      <c r="B1" s="84"/>
      <c r="C1" s="84"/>
      <c r="D1" s="84"/>
      <c r="E1" s="85"/>
      <c r="F1" s="85"/>
      <c r="G1" s="85"/>
      <c r="H1" s="85"/>
      <c r="I1" s="85"/>
    </row>
    <row r="2" spans="1:15" ht="15.75" x14ac:dyDescent="0.25">
      <c r="A2" s="85"/>
    </row>
    <row r="3" spans="1:15" x14ac:dyDescent="0.2">
      <c r="A3" s="141"/>
      <c r="B3" s="141"/>
      <c r="C3" s="141"/>
      <c r="D3" s="121" t="s">
        <v>6</v>
      </c>
      <c r="E3" s="121" t="s">
        <v>7</v>
      </c>
      <c r="F3" s="121" t="s">
        <v>8</v>
      </c>
      <c r="G3" s="121" t="s">
        <v>9</v>
      </c>
      <c r="H3" s="121" t="s">
        <v>10</v>
      </c>
      <c r="I3" s="121" t="s">
        <v>11</v>
      </c>
      <c r="J3" s="121" t="s">
        <v>56</v>
      </c>
      <c r="K3" s="122" t="s">
        <v>33</v>
      </c>
      <c r="L3" s="13"/>
      <c r="M3" s="13"/>
      <c r="N3" s="13"/>
      <c r="O3" s="13"/>
    </row>
    <row r="4" spans="1:15" x14ac:dyDescent="0.2">
      <c r="A4" s="142" t="s">
        <v>57</v>
      </c>
      <c r="B4" s="142"/>
      <c r="C4" s="142"/>
      <c r="D4" s="13"/>
      <c r="E4" s="13"/>
      <c r="F4" s="13"/>
      <c r="G4" s="13"/>
      <c r="H4" s="13"/>
      <c r="I4" s="13">
        <v>10</v>
      </c>
      <c r="J4" s="13">
        <v>0</v>
      </c>
      <c r="K4" s="129">
        <f>SUM(D4:J4)</f>
        <v>10</v>
      </c>
      <c r="L4" s="13"/>
      <c r="M4" s="13"/>
      <c r="N4" s="13"/>
      <c r="O4" s="13"/>
    </row>
    <row r="5" spans="1:15" x14ac:dyDescent="0.2">
      <c r="A5" s="142" t="s">
        <v>58</v>
      </c>
      <c r="B5" s="142"/>
      <c r="C5" s="142"/>
      <c r="D5" s="13"/>
      <c r="E5" s="13"/>
      <c r="F5" s="13"/>
      <c r="G5" s="13"/>
      <c r="H5" s="13"/>
      <c r="I5" s="13">
        <v>10</v>
      </c>
      <c r="J5" s="13">
        <v>0</v>
      </c>
      <c r="K5" s="129">
        <f t="shared" ref="K5:K6" si="0">SUM(D5:J5)</f>
        <v>10</v>
      </c>
      <c r="L5" s="13"/>
      <c r="M5" s="13"/>
      <c r="N5" s="13"/>
      <c r="O5" s="13"/>
    </row>
    <row r="6" spans="1:15" x14ac:dyDescent="0.2">
      <c r="A6" s="142" t="s">
        <v>59</v>
      </c>
      <c r="B6" s="142"/>
      <c r="C6" s="142"/>
      <c r="D6" s="13"/>
      <c r="E6" s="13"/>
      <c r="F6" s="13"/>
      <c r="G6" s="13"/>
      <c r="H6" s="13"/>
      <c r="I6" s="13">
        <v>10</v>
      </c>
      <c r="J6" s="13">
        <v>0</v>
      </c>
      <c r="K6" s="129">
        <f t="shared" si="0"/>
        <v>10</v>
      </c>
      <c r="L6" s="13"/>
      <c r="M6" s="13"/>
      <c r="N6" s="13"/>
      <c r="O6" s="13"/>
    </row>
    <row r="7" spans="1:15" x14ac:dyDescent="0.2">
      <c r="A7" s="13"/>
      <c r="B7" s="13"/>
      <c r="C7" s="13"/>
      <c r="D7" s="13"/>
      <c r="E7" s="13"/>
      <c r="F7" s="13"/>
      <c r="G7" s="13"/>
      <c r="H7" s="13"/>
      <c r="I7" s="13"/>
      <c r="J7" s="13"/>
      <c r="K7" s="13"/>
      <c r="L7" s="13"/>
      <c r="M7" s="13"/>
      <c r="N7" s="13"/>
      <c r="O7" s="13"/>
    </row>
    <row r="8" spans="1:15" x14ac:dyDescent="0.2">
      <c r="A8" s="13"/>
      <c r="B8" s="13"/>
      <c r="C8" s="13"/>
      <c r="D8" s="13"/>
      <c r="E8" s="13"/>
      <c r="F8" s="13"/>
      <c r="G8" s="13"/>
      <c r="H8" s="13"/>
      <c r="I8" s="13"/>
      <c r="J8" s="13"/>
      <c r="K8" s="13"/>
      <c r="L8" s="13"/>
      <c r="M8" s="13"/>
      <c r="N8" s="13"/>
      <c r="O8" s="13"/>
    </row>
    <row r="9" spans="1:15" x14ac:dyDescent="0.2">
      <c r="A9" s="13"/>
      <c r="B9" s="13"/>
      <c r="C9" s="13"/>
      <c r="D9" s="13"/>
      <c r="E9" s="13"/>
      <c r="F9" s="13"/>
      <c r="G9" s="13"/>
      <c r="H9" s="13"/>
      <c r="I9" s="13"/>
      <c r="J9" s="13"/>
      <c r="K9" s="13"/>
      <c r="L9" s="13"/>
      <c r="M9" s="13"/>
      <c r="N9" s="13"/>
      <c r="O9" s="13"/>
    </row>
    <row r="10" spans="1:15" x14ac:dyDescent="0.2">
      <c r="A10" s="13"/>
      <c r="B10" s="13"/>
      <c r="C10" s="13"/>
      <c r="D10" s="13"/>
      <c r="E10" s="13"/>
      <c r="F10" s="13"/>
      <c r="G10" s="13"/>
      <c r="H10" s="13"/>
      <c r="I10" s="13"/>
      <c r="J10" s="13"/>
      <c r="K10" s="13"/>
      <c r="L10" s="13"/>
      <c r="M10" s="13"/>
      <c r="N10" s="13"/>
      <c r="O10" s="13"/>
    </row>
    <row r="11" spans="1:15" x14ac:dyDescent="0.2">
      <c r="A11" s="13"/>
      <c r="B11" s="13"/>
      <c r="C11" s="13"/>
      <c r="D11" s="13"/>
      <c r="E11" s="13"/>
      <c r="F11" s="13"/>
      <c r="G11" s="13"/>
      <c r="H11" s="13"/>
      <c r="I11" s="13"/>
      <c r="J11" s="13"/>
      <c r="K11" s="13"/>
      <c r="L11" s="13"/>
      <c r="M11" s="13"/>
      <c r="N11" s="13"/>
      <c r="O11" s="13"/>
    </row>
    <row r="12" spans="1:15" x14ac:dyDescent="0.2">
      <c r="A12" s="13"/>
      <c r="B12" s="13"/>
      <c r="C12" s="13"/>
      <c r="D12" s="13"/>
      <c r="E12" s="13"/>
      <c r="F12" s="13"/>
      <c r="G12" s="13"/>
      <c r="H12" s="13"/>
      <c r="I12" s="13"/>
      <c r="J12" s="13"/>
      <c r="K12" s="13"/>
      <c r="L12" s="13"/>
      <c r="M12" s="13"/>
      <c r="N12" s="13"/>
      <c r="O12" s="13"/>
    </row>
    <row r="13" spans="1:15" x14ac:dyDescent="0.2">
      <c r="A13" s="13"/>
      <c r="B13" s="13"/>
      <c r="C13" s="13"/>
      <c r="D13" s="13"/>
      <c r="E13" s="13"/>
      <c r="F13" s="13"/>
      <c r="G13" s="13"/>
      <c r="H13" s="13"/>
      <c r="I13" s="13"/>
      <c r="J13" s="13"/>
      <c r="K13" s="13"/>
      <c r="L13" s="13"/>
      <c r="M13" s="13"/>
      <c r="N13" s="13"/>
      <c r="O13" s="13"/>
    </row>
    <row r="14" spans="1:15" x14ac:dyDescent="0.2">
      <c r="A14" s="13"/>
      <c r="B14" s="13"/>
      <c r="C14" s="13"/>
      <c r="D14" s="13"/>
      <c r="E14" s="13"/>
      <c r="F14" s="13"/>
      <c r="G14" s="13"/>
      <c r="H14" s="13"/>
      <c r="I14" s="13"/>
      <c r="J14" s="13"/>
      <c r="K14" s="13"/>
      <c r="L14" s="13"/>
      <c r="M14" s="13"/>
      <c r="N14" s="13"/>
      <c r="O14" s="13"/>
    </row>
    <row r="15" spans="1:15" x14ac:dyDescent="0.2">
      <c r="A15" s="13"/>
      <c r="B15" s="13"/>
      <c r="C15" s="13"/>
      <c r="D15" s="13"/>
      <c r="E15" s="13"/>
      <c r="F15" s="13"/>
      <c r="G15" s="13"/>
      <c r="H15" s="13"/>
      <c r="I15" s="13"/>
      <c r="J15" s="13"/>
      <c r="K15" s="13"/>
      <c r="L15" s="13"/>
      <c r="M15" s="13"/>
      <c r="N15" s="13"/>
      <c r="O15" s="13"/>
    </row>
    <row r="16" spans="1:15" x14ac:dyDescent="0.2">
      <c r="A16" s="13"/>
      <c r="B16" s="13"/>
      <c r="C16" s="13"/>
      <c r="D16" s="13"/>
      <c r="E16" s="13"/>
      <c r="F16" s="13"/>
      <c r="G16" s="13"/>
      <c r="H16" s="13"/>
      <c r="I16" s="13"/>
      <c r="J16" s="13"/>
      <c r="K16" s="13"/>
      <c r="L16" s="13"/>
      <c r="M16" s="13"/>
      <c r="N16" s="13"/>
      <c r="O16" s="13"/>
    </row>
    <row r="17" spans="1:15" x14ac:dyDescent="0.2">
      <c r="A17" s="13"/>
      <c r="B17" s="13"/>
      <c r="C17" s="13"/>
      <c r="D17" s="13"/>
      <c r="E17" s="13"/>
      <c r="F17" s="13"/>
      <c r="G17" s="13"/>
      <c r="H17" s="13"/>
      <c r="I17" s="13"/>
      <c r="J17" s="13"/>
      <c r="K17" s="13"/>
      <c r="L17" s="13"/>
      <c r="M17" s="13"/>
      <c r="N17" s="13"/>
      <c r="O17" s="13"/>
    </row>
    <row r="18" spans="1:15" x14ac:dyDescent="0.2">
      <c r="A18" s="13"/>
      <c r="B18" s="13"/>
      <c r="C18" s="13"/>
      <c r="D18" s="13"/>
      <c r="E18" s="13"/>
      <c r="F18" s="13"/>
      <c r="G18" s="13"/>
      <c r="H18" s="13"/>
      <c r="I18" s="13"/>
      <c r="J18" s="13"/>
      <c r="K18" s="13"/>
      <c r="L18" s="13"/>
      <c r="M18" s="13"/>
      <c r="N18" s="13"/>
      <c r="O18" s="13"/>
    </row>
    <row r="19" spans="1:15" x14ac:dyDescent="0.2">
      <c r="A19"/>
      <c r="B19"/>
      <c r="C19"/>
      <c r="D19"/>
      <c r="E19"/>
      <c r="F19"/>
      <c r="G19"/>
      <c r="H19"/>
      <c r="I19"/>
      <c r="J19"/>
      <c r="K19"/>
      <c r="L19"/>
      <c r="M19"/>
      <c r="N19"/>
      <c r="O19"/>
    </row>
    <row r="20" spans="1:15" x14ac:dyDescent="0.2">
      <c r="A20"/>
      <c r="B20"/>
      <c r="C20"/>
      <c r="D20"/>
      <c r="E20"/>
      <c r="F20"/>
      <c r="G20"/>
      <c r="H20"/>
      <c r="I20"/>
      <c r="J20"/>
      <c r="K20"/>
      <c r="L20"/>
      <c r="M20"/>
      <c r="N20"/>
      <c r="O20"/>
    </row>
    <row r="21" spans="1:15" x14ac:dyDescent="0.2">
      <c r="A21"/>
      <c r="B21"/>
      <c r="C21"/>
      <c r="D21"/>
      <c r="E21"/>
      <c r="F21"/>
      <c r="G21"/>
      <c r="H21"/>
      <c r="I21"/>
      <c r="J21"/>
      <c r="K21"/>
      <c r="L21"/>
      <c r="M21"/>
      <c r="N21"/>
      <c r="O21"/>
    </row>
    <row r="22" spans="1:15" x14ac:dyDescent="0.2">
      <c r="A22"/>
      <c r="B22"/>
      <c r="C22"/>
      <c r="D22"/>
      <c r="E22"/>
      <c r="F22"/>
      <c r="G22"/>
      <c r="H22"/>
      <c r="I22"/>
      <c r="J22"/>
      <c r="K22"/>
      <c r="L22"/>
      <c r="M22"/>
      <c r="N22"/>
      <c r="O22"/>
    </row>
    <row r="23" spans="1:15" x14ac:dyDescent="0.2">
      <c r="A23"/>
      <c r="B23"/>
      <c r="C23"/>
      <c r="D23"/>
      <c r="E23"/>
      <c r="F23"/>
      <c r="G23"/>
      <c r="H23"/>
      <c r="I23"/>
      <c r="J23"/>
      <c r="K23"/>
      <c r="L23"/>
      <c r="M23"/>
      <c r="N23"/>
      <c r="O23"/>
    </row>
    <row r="24" spans="1:15" x14ac:dyDescent="0.2">
      <c r="A24"/>
      <c r="B24"/>
      <c r="C24"/>
      <c r="D24"/>
      <c r="E24"/>
      <c r="F24"/>
      <c r="G24"/>
      <c r="H24"/>
      <c r="I24"/>
      <c r="J24"/>
      <c r="K24"/>
      <c r="L24"/>
      <c r="M24"/>
      <c r="N24"/>
      <c r="O24"/>
    </row>
    <row r="25" spans="1:15" x14ac:dyDescent="0.2">
      <c r="A25"/>
      <c r="B25"/>
      <c r="C25"/>
      <c r="D25"/>
      <c r="E25"/>
      <c r="F25"/>
      <c r="G25"/>
      <c r="H25"/>
      <c r="I25"/>
      <c r="J25"/>
      <c r="K25"/>
      <c r="L25"/>
      <c r="M25"/>
      <c r="N25"/>
      <c r="O25"/>
    </row>
    <row r="26" spans="1:15" x14ac:dyDescent="0.2">
      <c r="A26"/>
      <c r="B26"/>
      <c r="C26"/>
      <c r="D26"/>
      <c r="E26"/>
      <c r="F26"/>
      <c r="G26"/>
      <c r="H26"/>
      <c r="I26"/>
      <c r="J26"/>
      <c r="K26"/>
      <c r="L26"/>
      <c r="M26"/>
      <c r="N26"/>
      <c r="O26"/>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30"/>
  <sheetViews>
    <sheetView workbookViewId="0">
      <selection activeCell="G5" sqref="G5"/>
    </sheetView>
  </sheetViews>
  <sheetFormatPr defaultColWidth="9.140625" defaultRowHeight="12.75" x14ac:dyDescent="0.2"/>
  <cols>
    <col min="1" max="1" width="33.5703125" customWidth="1"/>
    <col min="2" max="8" width="20.42578125" customWidth="1"/>
    <col min="10" max="10" width="27.85546875" customWidth="1"/>
    <col min="11" max="11" width="14" bestFit="1" customWidth="1"/>
    <col min="12" max="12" width="15" bestFit="1" customWidth="1"/>
    <col min="13" max="13" width="18.42578125" bestFit="1" customWidth="1"/>
    <col min="14" max="14" width="24.5703125" customWidth="1"/>
    <col min="15" max="15" width="19.28515625" customWidth="1"/>
  </cols>
  <sheetData>
    <row r="1" spans="1:13" ht="34.5" customHeight="1" thickBot="1" x14ac:dyDescent="0.25">
      <c r="A1" s="143"/>
      <c r="B1" s="14"/>
      <c r="C1" s="15" t="s">
        <v>15</v>
      </c>
      <c r="D1" s="145" t="s">
        <v>16</v>
      </c>
      <c r="E1" s="146"/>
      <c r="F1" s="16"/>
      <c r="G1" s="17"/>
      <c r="H1" s="18" t="s">
        <v>17</v>
      </c>
    </row>
    <row r="2" spans="1:13" ht="39" customHeight="1" thickBot="1" x14ac:dyDescent="0.25">
      <c r="A2" s="144"/>
      <c r="B2" s="19" t="s">
        <v>18</v>
      </c>
      <c r="C2" s="20" t="s">
        <v>19</v>
      </c>
      <c r="D2" s="21" t="s">
        <v>20</v>
      </c>
      <c r="E2" s="22" t="s">
        <v>21</v>
      </c>
      <c r="F2" s="23" t="s">
        <v>43</v>
      </c>
      <c r="G2" s="24" t="s">
        <v>22</v>
      </c>
      <c r="H2" s="25" t="s">
        <v>23</v>
      </c>
      <c r="J2" s="26" t="s">
        <v>24</v>
      </c>
    </row>
    <row r="3" spans="1:13" ht="15" x14ac:dyDescent="0.2">
      <c r="A3" s="27" t="s">
        <v>57</v>
      </c>
      <c r="B3" s="28">
        <f>J3*D3</f>
        <v>1052770.1158062955</v>
      </c>
      <c r="C3" s="29">
        <v>97000</v>
      </c>
      <c r="D3" s="30">
        <v>3.2500000000000001E-2</v>
      </c>
      <c r="E3" s="82">
        <f>F30</f>
        <v>75998.096000000005</v>
      </c>
      <c r="F3" s="82">
        <f>E3*F7</f>
        <v>1823954.304</v>
      </c>
      <c r="G3" s="126">
        <v>633348.93999999994</v>
      </c>
      <c r="H3" s="31">
        <f>B3+C3+F3+G3</f>
        <v>3607073.3598062955</v>
      </c>
      <c r="J3" s="32">
        <f>(C7-(F3+G3)-C3)/(D3+1)</f>
        <v>32392926.640193708</v>
      </c>
      <c r="K3" s="33"/>
      <c r="L3" s="33"/>
      <c r="M3" s="33"/>
    </row>
    <row r="4" spans="1:13" ht="15" x14ac:dyDescent="0.2">
      <c r="A4" s="27" t="s">
        <v>58</v>
      </c>
      <c r="B4" s="28">
        <f>J4*D4</f>
        <v>1215039.4053949905</v>
      </c>
      <c r="C4" s="34">
        <v>74000</v>
      </c>
      <c r="D4" s="35">
        <v>3.7999999999999999E-2</v>
      </c>
      <c r="E4" s="107">
        <f>G30</f>
        <v>78195.099999999991</v>
      </c>
      <c r="F4" s="82">
        <f>E4*F7</f>
        <v>1876682.4</v>
      </c>
      <c r="G4" s="123">
        <v>859557</v>
      </c>
      <c r="H4" s="31">
        <f t="shared" ref="H4" si="0">B4+C4+F4+G4</f>
        <v>4025278.8053949904</v>
      </c>
      <c r="J4" s="36">
        <f>(C7-(F4+G4)-C4)/(D4+1)</f>
        <v>31974721.194605011</v>
      </c>
      <c r="K4" s="33"/>
      <c r="L4" s="33"/>
      <c r="M4" s="33"/>
    </row>
    <row r="5" spans="1:13" ht="15" x14ac:dyDescent="0.2">
      <c r="A5" s="27" t="s">
        <v>59</v>
      </c>
      <c r="B5" s="28">
        <f>J5*D5</f>
        <v>1401506.619645424</v>
      </c>
      <c r="C5" s="34">
        <v>120000</v>
      </c>
      <c r="D5" s="35">
        <v>4.3499999999999997E-2</v>
      </c>
      <c r="E5" s="107">
        <f>H30</f>
        <v>64939.6</v>
      </c>
      <c r="F5" s="82">
        <f>E5*F7</f>
        <v>1558550.4</v>
      </c>
      <c r="G5" s="123">
        <v>701400</v>
      </c>
      <c r="H5" s="31">
        <f>B5+C5+F5+G5</f>
        <v>3781457.0196454236</v>
      </c>
      <c r="J5" s="36">
        <f>(C7-(F5+G5)-C5)/(D5+1)</f>
        <v>32218542.980354574</v>
      </c>
      <c r="K5" s="33"/>
      <c r="L5" s="33"/>
      <c r="M5" s="33"/>
    </row>
    <row r="6" spans="1:13" ht="13.5" thickBot="1" x14ac:dyDescent="0.25">
      <c r="A6" s="37"/>
      <c r="B6" s="37"/>
      <c r="C6" s="38"/>
      <c r="D6" s="38"/>
      <c r="E6" s="38"/>
      <c r="F6" s="38"/>
      <c r="G6" s="38"/>
      <c r="H6" s="38"/>
    </row>
    <row r="7" spans="1:13" ht="15.75" thickBot="1" x14ac:dyDescent="0.25">
      <c r="A7" s="37"/>
      <c r="B7" s="39" t="s">
        <v>25</v>
      </c>
      <c r="C7" s="65">
        <v>36000000</v>
      </c>
      <c r="E7" s="40" t="s">
        <v>26</v>
      </c>
      <c r="F7" s="64">
        <v>24</v>
      </c>
      <c r="G7" s="40" t="s">
        <v>27</v>
      </c>
      <c r="H7" s="41">
        <f>MIN(H3:H5)</f>
        <v>3607073.3598062955</v>
      </c>
    </row>
    <row r="8" spans="1:13" x14ac:dyDescent="0.2">
      <c r="B8" s="42"/>
    </row>
    <row r="9" spans="1:13" x14ac:dyDescent="0.2">
      <c r="A9" s="37"/>
      <c r="B9" s="43"/>
      <c r="C9" s="43"/>
      <c r="D9" s="37"/>
      <c r="E9" s="37"/>
      <c r="F9" s="37"/>
      <c r="G9" s="37"/>
    </row>
    <row r="10" spans="1:13" ht="15.75" thickBot="1" x14ac:dyDescent="0.3">
      <c r="A10" s="44" t="s">
        <v>28</v>
      </c>
      <c r="B10" s="44" t="s">
        <v>29</v>
      </c>
      <c r="C10" s="44"/>
      <c r="D10" s="44"/>
      <c r="E10" s="44"/>
      <c r="F10" s="44"/>
      <c r="G10" s="44"/>
      <c r="H10" s="44"/>
    </row>
    <row r="11" spans="1:13" ht="21" thickBot="1" x14ac:dyDescent="0.25">
      <c r="A11" s="147" t="s">
        <v>30</v>
      </c>
      <c r="B11" s="148"/>
      <c r="C11" s="148"/>
      <c r="D11" s="148"/>
      <c r="E11" s="149"/>
      <c r="F11" s="45"/>
      <c r="G11" s="37"/>
      <c r="K11" s="2"/>
    </row>
    <row r="12" spans="1:13" ht="13.5" thickBot="1" x14ac:dyDescent="0.25">
      <c r="A12" s="46"/>
      <c r="B12" s="47" t="s">
        <v>14</v>
      </c>
      <c r="C12" s="48" t="s">
        <v>13</v>
      </c>
      <c r="D12" s="49" t="s">
        <v>31</v>
      </c>
      <c r="E12" s="49" t="s">
        <v>32</v>
      </c>
      <c r="F12" s="50"/>
      <c r="G12" s="51"/>
      <c r="H12" s="52"/>
      <c r="I12" s="2"/>
      <c r="J12" s="2"/>
      <c r="K12" s="2"/>
      <c r="L12" s="52"/>
      <c r="M12" s="2"/>
    </row>
    <row r="13" spans="1:13" ht="15" x14ac:dyDescent="0.2">
      <c r="A13" s="53" t="str">
        <f>A3</f>
        <v>Bartlett Cocke</v>
      </c>
      <c r="B13" s="54">
        <f>((1-(H3-H7)/H7)*30)</f>
        <v>30</v>
      </c>
      <c r="C13" s="55">
        <f>RANK(B13,$B$13:$B$15,0)</f>
        <v>1</v>
      </c>
      <c r="D13" s="56">
        <f>$H$7-H3</f>
        <v>0</v>
      </c>
      <c r="E13" s="57">
        <f>(-D13/$H$7)</f>
        <v>0</v>
      </c>
      <c r="F13" s="58"/>
      <c r="G13" s="59"/>
      <c r="H13" s="2"/>
      <c r="L13" s="52"/>
    </row>
    <row r="14" spans="1:13" ht="15" x14ac:dyDescent="0.2">
      <c r="A14" s="53" t="str">
        <f t="shared" ref="A14:A15" si="1">A4</f>
        <v>Kitchell</v>
      </c>
      <c r="B14" s="60">
        <f>((1-(H4-H7)/H7)*30)</f>
        <v>26.521788686788842</v>
      </c>
      <c r="C14" s="55">
        <f>RANK(B14,$B$13:$B$15,0)</f>
        <v>3</v>
      </c>
      <c r="D14" s="56">
        <f>$H$7-H4</f>
        <v>-418205.44558869489</v>
      </c>
      <c r="E14" s="57">
        <f>(-D14/$H$7)</f>
        <v>0.11594037710703867</v>
      </c>
      <c r="F14" s="58"/>
      <c r="G14" s="59"/>
      <c r="H14" s="2"/>
      <c r="L14" s="52"/>
    </row>
    <row r="15" spans="1:13" ht="15" x14ac:dyDescent="0.2">
      <c r="A15" s="53" t="str">
        <f t="shared" si="1"/>
        <v>Whiting Turner</v>
      </c>
      <c r="B15" s="60">
        <f>((1-(H5-H7)/H7)*30)</f>
        <v>28.549652509575026</v>
      </c>
      <c r="C15" s="55">
        <f>RANK(B15,$B$13:$B$15,0)</f>
        <v>2</v>
      </c>
      <c r="D15" s="56">
        <f>$H$7-H5</f>
        <v>-174383.65983912814</v>
      </c>
      <c r="E15" s="57">
        <f>(-D15/$H$7)</f>
        <v>4.8344916347499177E-2</v>
      </c>
      <c r="F15" s="58"/>
      <c r="G15" s="61" t="s">
        <v>17</v>
      </c>
      <c r="H15" s="2"/>
      <c r="L15" s="52"/>
    </row>
    <row r="17" spans="1:13" ht="12.75" customHeight="1" x14ac:dyDescent="0.2"/>
    <row r="18" spans="1:13" ht="12.75" customHeight="1" x14ac:dyDescent="0.2">
      <c r="H18" s="62"/>
      <c r="J18" s="63"/>
      <c r="K18" s="63"/>
      <c r="L18" s="63"/>
      <c r="M18" s="63"/>
    </row>
    <row r="19" spans="1:13" ht="12.75" customHeight="1" x14ac:dyDescent="0.2">
      <c r="C19" s="95" t="s">
        <v>54</v>
      </c>
      <c r="D19" s="96"/>
      <c r="E19" s="97"/>
      <c r="F19" s="95" t="s">
        <v>55</v>
      </c>
      <c r="G19" s="102"/>
      <c r="H19" s="103"/>
    </row>
    <row r="20" spans="1:13" ht="12.75" customHeight="1" thickBot="1" x14ac:dyDescent="0.25">
      <c r="B20" s="52" t="s">
        <v>53</v>
      </c>
      <c r="C20" s="104" t="str">
        <f>A3</f>
        <v>Bartlett Cocke</v>
      </c>
      <c r="D20" s="105" t="str">
        <f>A4</f>
        <v>Kitchell</v>
      </c>
      <c r="E20" s="106" t="str">
        <f>A5</f>
        <v>Whiting Turner</v>
      </c>
      <c r="F20" s="104" t="str">
        <f>A3</f>
        <v>Bartlett Cocke</v>
      </c>
      <c r="G20" s="105" t="str">
        <f>A4</f>
        <v>Kitchell</v>
      </c>
      <c r="H20" s="106" t="str">
        <f>A5</f>
        <v>Whiting Turner</v>
      </c>
    </row>
    <row r="21" spans="1:13" ht="12.75" customHeight="1" thickBot="1" x14ac:dyDescent="0.25">
      <c r="A21" s="89" t="s">
        <v>44</v>
      </c>
      <c r="B21" s="127">
        <v>0</v>
      </c>
      <c r="C21" s="125">
        <v>19584.43</v>
      </c>
      <c r="D21" s="108">
        <v>22842</v>
      </c>
      <c r="E21" s="108">
        <v>22105</v>
      </c>
      <c r="F21" s="98">
        <f>C21*B21</f>
        <v>0</v>
      </c>
      <c r="G21" s="99">
        <f>D21*B21</f>
        <v>0</v>
      </c>
      <c r="H21" s="100">
        <f>E21*B21</f>
        <v>0</v>
      </c>
    </row>
    <row r="22" spans="1:13" ht="12.75" customHeight="1" thickBot="1" x14ac:dyDescent="0.25">
      <c r="A22" s="90" t="s">
        <v>45</v>
      </c>
      <c r="B22" s="127">
        <v>1</v>
      </c>
      <c r="C22" s="125">
        <v>18634.89</v>
      </c>
      <c r="D22" s="108">
        <v>17202</v>
      </c>
      <c r="E22" s="108">
        <v>14920</v>
      </c>
      <c r="F22" s="98">
        <f t="shared" ref="F22:F29" si="2">C22*B22</f>
        <v>18634.89</v>
      </c>
      <c r="G22" s="99">
        <f t="shared" ref="G22:G29" si="3">D22*B22</f>
        <v>17202</v>
      </c>
      <c r="H22" s="100">
        <f t="shared" ref="H22:H29" si="4">E22*B22</f>
        <v>14920</v>
      </c>
    </row>
    <row r="23" spans="1:13" ht="12.75" customHeight="1" thickBot="1" x14ac:dyDescent="0.25">
      <c r="A23" s="91" t="s">
        <v>46</v>
      </c>
      <c r="B23" s="127">
        <v>1</v>
      </c>
      <c r="C23" s="125">
        <v>15194.36</v>
      </c>
      <c r="D23" s="108">
        <v>17473</v>
      </c>
      <c r="E23" s="108">
        <v>18740</v>
      </c>
      <c r="F23" s="98">
        <f t="shared" si="2"/>
        <v>15194.36</v>
      </c>
      <c r="G23" s="99">
        <f t="shared" si="3"/>
        <v>17473</v>
      </c>
      <c r="H23" s="100">
        <f t="shared" si="4"/>
        <v>18740</v>
      </c>
    </row>
    <row r="24" spans="1:13" ht="12.75" customHeight="1" thickBot="1" x14ac:dyDescent="0.25">
      <c r="A24" s="91" t="s">
        <v>47</v>
      </c>
      <c r="B24" s="127">
        <v>1</v>
      </c>
      <c r="C24" s="125">
        <v>13476.14</v>
      </c>
      <c r="D24" s="108">
        <v>13139</v>
      </c>
      <c r="E24" s="108">
        <v>10767</v>
      </c>
      <c r="F24" s="98">
        <f t="shared" si="2"/>
        <v>13476.14</v>
      </c>
      <c r="G24" s="99">
        <f t="shared" si="3"/>
        <v>13139</v>
      </c>
      <c r="H24" s="100">
        <f t="shared" si="4"/>
        <v>10767</v>
      </c>
    </row>
    <row r="25" spans="1:13" ht="15.75" thickBot="1" x14ac:dyDescent="0.25">
      <c r="A25" s="91" t="s">
        <v>48</v>
      </c>
      <c r="B25" s="127">
        <v>1</v>
      </c>
      <c r="C25" s="125">
        <v>9613.2999999999993</v>
      </c>
      <c r="D25" s="108">
        <v>11513</v>
      </c>
      <c r="E25" s="108">
        <v>9625</v>
      </c>
      <c r="F25" s="98">
        <f t="shared" si="2"/>
        <v>9613.2999999999993</v>
      </c>
      <c r="G25" s="99">
        <f t="shared" si="3"/>
        <v>11513</v>
      </c>
      <c r="H25" s="100">
        <f t="shared" si="4"/>
        <v>9625</v>
      </c>
    </row>
    <row r="26" spans="1:13" ht="15.75" thickBot="1" x14ac:dyDescent="0.25">
      <c r="A26" s="91" t="s">
        <v>49</v>
      </c>
      <c r="B26" s="127">
        <v>0.5</v>
      </c>
      <c r="C26" s="125">
        <v>12817.73</v>
      </c>
      <c r="D26" s="108">
        <v>13680</v>
      </c>
      <c r="E26" s="108">
        <v>2500</v>
      </c>
      <c r="F26" s="98">
        <f t="shared" si="2"/>
        <v>6408.8649999999998</v>
      </c>
      <c r="G26" s="99">
        <f t="shared" si="3"/>
        <v>6840</v>
      </c>
      <c r="H26" s="100">
        <f t="shared" si="4"/>
        <v>1250</v>
      </c>
    </row>
    <row r="27" spans="1:13" ht="15.75" thickBot="1" x14ac:dyDescent="0.25">
      <c r="A27" s="91" t="s">
        <v>50</v>
      </c>
      <c r="B27" s="127">
        <v>0.5</v>
      </c>
      <c r="C27" s="125">
        <v>14843.15</v>
      </c>
      <c r="D27" s="108">
        <v>12868</v>
      </c>
      <c r="E27" s="108">
        <v>10767</v>
      </c>
      <c r="F27" s="98">
        <f t="shared" si="2"/>
        <v>7421.5749999999998</v>
      </c>
      <c r="G27" s="99">
        <f t="shared" si="3"/>
        <v>6434</v>
      </c>
      <c r="H27" s="100">
        <f t="shared" si="4"/>
        <v>5383.5</v>
      </c>
    </row>
    <row r="28" spans="1:13" ht="15.75" thickBot="1" x14ac:dyDescent="0.25">
      <c r="A28" s="91" t="s">
        <v>51</v>
      </c>
      <c r="B28" s="127">
        <v>0.3</v>
      </c>
      <c r="C28" s="125">
        <v>12173.26</v>
      </c>
      <c r="D28" s="108">
        <v>11513</v>
      </c>
      <c r="E28" s="108">
        <v>10767</v>
      </c>
      <c r="F28" s="98">
        <f t="shared" si="2"/>
        <v>3651.9780000000001</v>
      </c>
      <c r="G28" s="99">
        <f t="shared" si="3"/>
        <v>3453.9</v>
      </c>
      <c r="H28" s="100">
        <f t="shared" si="4"/>
        <v>3230.1</v>
      </c>
    </row>
    <row r="29" spans="1:13" ht="15.75" thickBot="1" x14ac:dyDescent="0.25">
      <c r="A29" s="92" t="s">
        <v>52</v>
      </c>
      <c r="B29" s="127">
        <v>0.2</v>
      </c>
      <c r="C29" s="124">
        <v>7984.94</v>
      </c>
      <c r="D29" s="108">
        <v>10701</v>
      </c>
      <c r="E29" s="108">
        <v>5120</v>
      </c>
      <c r="F29" s="98">
        <f t="shared" si="2"/>
        <v>1596.9880000000001</v>
      </c>
      <c r="G29" s="99">
        <f t="shared" si="3"/>
        <v>2140.2000000000003</v>
      </c>
      <c r="H29" s="100">
        <f t="shared" si="4"/>
        <v>1024</v>
      </c>
    </row>
    <row r="30" spans="1:13" x14ac:dyDescent="0.2">
      <c r="C30" s="93">
        <f>SUM(C21:C29)</f>
        <v>124322.2</v>
      </c>
      <c r="D30" s="94">
        <f>SUM(D21:D29)</f>
        <v>130931</v>
      </c>
      <c r="E30" s="101">
        <f t="shared" ref="E30:F30" si="5">SUM(E21:E29)</f>
        <v>105311</v>
      </c>
      <c r="F30" s="93">
        <f t="shared" si="5"/>
        <v>75998.096000000005</v>
      </c>
      <c r="G30" s="94">
        <f>SUM(G21:G29)</f>
        <v>78195.099999999991</v>
      </c>
      <c r="H30" s="101">
        <f>SUM(H21:H29)</f>
        <v>64939.6</v>
      </c>
    </row>
  </sheetData>
  <mergeCells count="3">
    <mergeCell ref="A1:A2"/>
    <mergeCell ref="D1:E1"/>
    <mergeCell ref="A11:E11"/>
  </mergeCells>
  <phoneticPr fontId="61" type="noConversion"/>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6277-0C6B-4436-80B3-37A1C5427142}">
  <dimension ref="A1:T12"/>
  <sheetViews>
    <sheetView tabSelected="1" zoomScaleNormal="100" workbookViewId="0">
      <selection activeCell="C8" sqref="C8"/>
    </sheetView>
  </sheetViews>
  <sheetFormatPr defaultColWidth="9.140625" defaultRowHeight="15" x14ac:dyDescent="0.2"/>
  <cols>
    <col min="1" max="1" width="20.5703125" style="7" customWidth="1"/>
    <col min="2" max="5" width="8.85546875" style="7" bestFit="1" customWidth="1"/>
    <col min="6" max="6" width="8.85546875" style="7" customWidth="1"/>
    <col min="7" max="8" width="8.7109375" style="7" customWidth="1"/>
    <col min="9" max="9" width="7.140625" style="7" customWidth="1"/>
    <col min="10" max="10" width="5.140625" style="7" customWidth="1"/>
    <col min="11" max="11" width="7.85546875" style="7" customWidth="1"/>
    <col min="12" max="12" width="5.140625" style="7" customWidth="1"/>
    <col min="13" max="17" width="9.28515625" style="7" customWidth="1"/>
    <col min="18" max="18" width="8.85546875" style="7" bestFit="1" customWidth="1"/>
    <col min="19" max="19" width="4.140625" style="7" bestFit="1" customWidth="1"/>
    <col min="20" max="20" width="16.42578125" style="7" customWidth="1"/>
    <col min="21" max="16384" width="9.140625" style="7"/>
  </cols>
  <sheetData>
    <row r="1" spans="1:20" ht="15.75" x14ac:dyDescent="0.25">
      <c r="A1" s="5" t="s">
        <v>12</v>
      </c>
      <c r="B1" s="6"/>
      <c r="C1" s="5"/>
      <c r="D1" s="5"/>
      <c r="E1" s="5"/>
      <c r="F1" s="5"/>
      <c r="G1" s="5"/>
      <c r="H1" s="5"/>
      <c r="I1" s="5"/>
      <c r="J1" s="5"/>
      <c r="K1" s="5"/>
      <c r="L1" s="5"/>
      <c r="M1" s="5"/>
      <c r="N1" s="5"/>
      <c r="O1" s="5"/>
      <c r="P1" s="5"/>
      <c r="Q1" s="5"/>
      <c r="R1" s="5"/>
      <c r="S1" s="5"/>
      <c r="T1" s="5"/>
    </row>
    <row r="2" spans="1:20" ht="6" customHeight="1" x14ac:dyDescent="0.25">
      <c r="A2" s="5"/>
      <c r="B2" s="6"/>
      <c r="C2" s="5"/>
      <c r="D2" s="5"/>
      <c r="E2" s="5"/>
      <c r="F2" s="5"/>
      <c r="G2" s="5"/>
      <c r="H2" s="5"/>
      <c r="I2" s="5"/>
      <c r="J2" s="5"/>
      <c r="K2" s="5"/>
      <c r="L2" s="5"/>
      <c r="M2" s="5"/>
      <c r="N2" s="5"/>
      <c r="O2" s="5"/>
      <c r="P2" s="5"/>
      <c r="Q2" s="5"/>
      <c r="R2" s="5"/>
      <c r="S2" s="5"/>
      <c r="T2" s="5"/>
    </row>
    <row r="3" spans="1:20" ht="15.75" x14ac:dyDescent="0.25">
      <c r="A3" s="150" t="s">
        <v>60</v>
      </c>
      <c r="B3" s="150"/>
      <c r="C3" s="150"/>
      <c r="D3" s="150"/>
      <c r="E3" s="150"/>
      <c r="F3" s="150"/>
      <c r="G3" s="150"/>
      <c r="H3" s="150"/>
      <c r="I3" s="150"/>
      <c r="J3" s="66"/>
      <c r="K3" s="66"/>
      <c r="L3" s="66"/>
      <c r="M3" s="66"/>
      <c r="N3" s="66"/>
      <c r="O3" s="66"/>
      <c r="P3" s="66"/>
      <c r="Q3" s="66"/>
      <c r="R3" s="66"/>
      <c r="S3" s="66"/>
      <c r="T3" s="66"/>
    </row>
    <row r="4" spans="1:20" x14ac:dyDescent="0.2">
      <c r="A4" s="6"/>
      <c r="B4" s="6"/>
      <c r="C4" s="6"/>
      <c r="D4" s="6"/>
      <c r="E4" s="6"/>
      <c r="F4" s="6"/>
      <c r="G4" s="6"/>
      <c r="H4" s="6"/>
      <c r="I4" s="6"/>
      <c r="J4" s="6"/>
      <c r="K4" s="6"/>
      <c r="L4" s="6"/>
      <c r="M4" s="6"/>
      <c r="N4" s="6"/>
      <c r="O4" s="6"/>
      <c r="P4" s="6"/>
      <c r="Q4" s="6"/>
      <c r="R4" s="6"/>
      <c r="S4" s="6"/>
      <c r="T4" s="6"/>
    </row>
    <row r="5" spans="1:20" ht="16.5" thickBot="1" x14ac:dyDescent="0.3">
      <c r="B5" s="8" t="s">
        <v>34</v>
      </c>
      <c r="C5" s="8"/>
      <c r="D5" s="8"/>
      <c r="E5" s="8"/>
      <c r="F5" s="8"/>
      <c r="G5" s="8"/>
      <c r="H5" s="8"/>
      <c r="I5" s="8"/>
      <c r="J5" s="8"/>
      <c r="K5" s="67" t="s">
        <v>35</v>
      </c>
      <c r="L5" s="8"/>
      <c r="M5" s="68" t="s">
        <v>36</v>
      </c>
      <c r="N5" s="68"/>
      <c r="O5" s="68"/>
      <c r="P5" s="68"/>
      <c r="Q5" s="68"/>
      <c r="R5" s="68"/>
      <c r="S5" s="68"/>
      <c r="T5" s="8"/>
    </row>
    <row r="6" spans="1:20" s="11" customFormat="1" ht="135" customHeight="1" x14ac:dyDescent="0.2">
      <c r="A6" s="9"/>
      <c r="B6" s="69" t="s">
        <v>1</v>
      </c>
      <c r="C6" s="70" t="s">
        <v>2</v>
      </c>
      <c r="D6" s="70" t="s">
        <v>3</v>
      </c>
      <c r="E6" s="70" t="s">
        <v>4</v>
      </c>
      <c r="F6" s="70" t="s">
        <v>5</v>
      </c>
      <c r="G6" s="71" t="s">
        <v>37</v>
      </c>
      <c r="H6" s="72" t="s">
        <v>38</v>
      </c>
      <c r="I6" s="73" t="s">
        <v>39</v>
      </c>
      <c r="J6" s="74"/>
      <c r="K6" s="73" t="s">
        <v>40</v>
      </c>
      <c r="L6" s="74"/>
      <c r="M6" s="69" t="str">
        <f>B6</f>
        <v>Evaluator 1</v>
      </c>
      <c r="N6" s="70" t="str">
        <f>C6</f>
        <v>Evaluator 2</v>
      </c>
      <c r="O6" s="70" t="str">
        <f>D6</f>
        <v>Evaluator 3</v>
      </c>
      <c r="P6" s="70" t="str">
        <f>E6</f>
        <v>Evaluator 4</v>
      </c>
      <c r="Q6" s="70" t="str">
        <f>F6</f>
        <v>Evaluator 5</v>
      </c>
      <c r="R6" s="75" t="s">
        <v>41</v>
      </c>
      <c r="S6" s="76" t="s">
        <v>42</v>
      </c>
      <c r="T6" s="74"/>
    </row>
    <row r="7" spans="1:20" ht="16.5" customHeight="1" x14ac:dyDescent="0.2">
      <c r="A7" s="12" t="str">
        <f>'Cost Summary'!A3</f>
        <v>Bartlett Cocke</v>
      </c>
      <c r="B7" s="109">
        <f>'1'!K4</f>
        <v>66</v>
      </c>
      <c r="C7" s="110">
        <f>'2'!K4</f>
        <v>63</v>
      </c>
      <c r="D7" s="110">
        <f>'3'!K4</f>
        <v>68</v>
      </c>
      <c r="E7" s="110">
        <f>'4'!K4</f>
        <v>68</v>
      </c>
      <c r="F7" s="110">
        <f>'5'!K4</f>
        <v>78</v>
      </c>
      <c r="G7" s="111">
        <f>AVERAGE(B7:F7)</f>
        <v>68.599999999999994</v>
      </c>
      <c r="H7" s="112">
        <f>SUM(B7:F7)</f>
        <v>343</v>
      </c>
      <c r="I7" s="113">
        <f>RANK(H7,$H$7:$H$9,0)</f>
        <v>3</v>
      </c>
      <c r="J7" s="74"/>
      <c r="K7" s="119">
        <f>'6'!K4</f>
        <v>10</v>
      </c>
      <c r="L7" s="74"/>
      <c r="M7" s="109">
        <f>B7+$K$7</f>
        <v>76</v>
      </c>
      <c r="N7" s="110">
        <f>C7+$K$7</f>
        <v>73</v>
      </c>
      <c r="O7" s="110">
        <f>D7+$K$7</f>
        <v>78</v>
      </c>
      <c r="P7" s="110">
        <f>E7+$K$7</f>
        <v>78</v>
      </c>
      <c r="Q7" s="110">
        <f>F7+$K$7</f>
        <v>88</v>
      </c>
      <c r="R7" s="78">
        <f>SUM(M7:Q7)</f>
        <v>393</v>
      </c>
      <c r="S7" s="79">
        <f>RANK(R7,$R$7:$R$9,0)</f>
        <v>3</v>
      </c>
      <c r="T7" s="10"/>
    </row>
    <row r="8" spans="1:20" s="140" customFormat="1" ht="16.5" customHeight="1" x14ac:dyDescent="0.2">
      <c r="A8" s="130" t="str">
        <f>'Cost Summary'!A4</f>
        <v>Kitchell</v>
      </c>
      <c r="B8" s="131">
        <f>'1'!K5</f>
        <v>86.521788686788838</v>
      </c>
      <c r="C8" s="132">
        <f>'2'!K5</f>
        <v>84.521788686788838</v>
      </c>
      <c r="D8" s="132">
        <f>'3'!K5</f>
        <v>74.521788686788838</v>
      </c>
      <c r="E8" s="132">
        <f>'4'!K5</f>
        <v>83.521788686788838</v>
      </c>
      <c r="F8" s="132">
        <f>'5'!K5</f>
        <v>86.521788686788838</v>
      </c>
      <c r="G8" s="133">
        <f>AVERAGE(B8:F8)</f>
        <v>83.121788686788847</v>
      </c>
      <c r="H8" s="134">
        <f>SUM(B8:F8)</f>
        <v>415.60894343394421</v>
      </c>
      <c r="I8" s="135">
        <f t="shared" ref="I8:I9" si="0">RANK(H8,$H$7:$H$9,0)</f>
        <v>1</v>
      </c>
      <c r="J8" s="136"/>
      <c r="K8" s="137">
        <f>'6'!K5</f>
        <v>10</v>
      </c>
      <c r="L8" s="136"/>
      <c r="M8" s="131">
        <f>B8+$K$8</f>
        <v>96.521788686788838</v>
      </c>
      <c r="N8" s="132">
        <f>C8+$K$8</f>
        <v>94.521788686788838</v>
      </c>
      <c r="O8" s="132">
        <f>D8+$K$8</f>
        <v>84.521788686788838</v>
      </c>
      <c r="P8" s="132">
        <f>E8+$K$8</f>
        <v>93.521788686788838</v>
      </c>
      <c r="Q8" s="132">
        <f>F8+$K$8</f>
        <v>96.521788686788838</v>
      </c>
      <c r="R8" s="138">
        <f>SUM(M8:Q8)</f>
        <v>465.60894343394421</v>
      </c>
      <c r="S8" s="135">
        <f>RANK(R8,$R$7:$R$9,0)</f>
        <v>1</v>
      </c>
      <c r="T8" s="139"/>
    </row>
    <row r="9" spans="1:20" ht="16.5" customHeight="1" thickBot="1" x14ac:dyDescent="0.25">
      <c r="A9" s="12" t="str">
        <f>'Cost Summary'!A5</f>
        <v>Whiting Turner</v>
      </c>
      <c r="B9" s="114">
        <f>'1'!K6</f>
        <v>76.549652509575026</v>
      </c>
      <c r="C9" s="115">
        <f>'2'!K6</f>
        <v>76.549652509575026</v>
      </c>
      <c r="D9" s="115">
        <f>'3'!K6</f>
        <v>72.549652509575026</v>
      </c>
      <c r="E9" s="115">
        <f>'4'!K6</f>
        <v>78.549652509575026</v>
      </c>
      <c r="F9" s="115">
        <f>'5'!K6</f>
        <v>67.549652509575026</v>
      </c>
      <c r="G9" s="116">
        <f>AVERAGE(B9:F9)</f>
        <v>74.349652509575023</v>
      </c>
      <c r="H9" s="117">
        <f>SUM(B9:F9)</f>
        <v>371.74826254787513</v>
      </c>
      <c r="I9" s="118">
        <f t="shared" si="0"/>
        <v>2</v>
      </c>
      <c r="J9" s="77"/>
      <c r="K9" s="120">
        <f>'6'!K6</f>
        <v>10</v>
      </c>
      <c r="L9" s="74"/>
      <c r="M9" s="114">
        <f>B9+$K$9</f>
        <v>86.549652509575026</v>
      </c>
      <c r="N9" s="115">
        <f>C9+$K$9</f>
        <v>86.549652509575026</v>
      </c>
      <c r="O9" s="115">
        <f>D9+$K$9</f>
        <v>82.549652509575026</v>
      </c>
      <c r="P9" s="115">
        <f>E9+$K$9</f>
        <v>88.549652509575026</v>
      </c>
      <c r="Q9" s="115">
        <f>F9+$K$9</f>
        <v>77.549652509575026</v>
      </c>
      <c r="R9" s="87">
        <f>SUM(M9:Q9)</f>
        <v>421.74826254787513</v>
      </c>
      <c r="S9" s="88">
        <f>RANK(R9,$R$7:$R$9,0)</f>
        <v>2</v>
      </c>
      <c r="T9" s="10"/>
    </row>
    <row r="11" spans="1:20" x14ac:dyDescent="0.2">
      <c r="K11" s="80"/>
      <c r="L11" s="80"/>
      <c r="M11" s="81"/>
      <c r="N11" s="81"/>
      <c r="O11" s="81"/>
      <c r="P11" s="81"/>
      <c r="Q11" s="81"/>
      <c r="R11" s="81"/>
      <c r="S11" s="81"/>
      <c r="T11" s="81"/>
    </row>
    <row r="12" spans="1:20" x14ac:dyDescent="0.2">
      <c r="K12" s="80"/>
      <c r="L12" s="80"/>
      <c r="M12" s="81"/>
      <c r="N12" s="81"/>
      <c r="O12" s="81"/>
      <c r="P12" s="81"/>
      <c r="Q12" s="81"/>
      <c r="R12" s="81"/>
      <c r="S12" s="81"/>
      <c r="T12" s="81"/>
    </row>
  </sheetData>
  <mergeCells count="1">
    <mergeCell ref="A3:I3"/>
  </mergeCells>
  <phoneticPr fontId="45" type="noConversion"/>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E7AD-784D-436A-A68A-3C4932051B1F}">
  <dimension ref="A1:V45"/>
  <sheetViews>
    <sheetView zoomScaleNormal="100" workbookViewId="0">
      <selection sqref="A1:I1"/>
    </sheetView>
  </sheetViews>
  <sheetFormatPr defaultColWidth="9.140625" defaultRowHeight="12.75" x14ac:dyDescent="0.2"/>
  <cols>
    <col min="1" max="1" width="20.7109375" style="153" customWidth="1"/>
    <col min="2" max="22" width="9.5703125" style="153" customWidth="1"/>
    <col min="23" max="16384" width="9.140625" style="153"/>
  </cols>
  <sheetData>
    <row r="1" spans="1:22" ht="15.75" customHeight="1" x14ac:dyDescent="0.25">
      <c r="A1" s="151" t="s">
        <v>61</v>
      </c>
      <c r="B1" s="151"/>
      <c r="C1" s="151"/>
      <c r="D1" s="151"/>
      <c r="E1" s="151"/>
      <c r="F1" s="151"/>
      <c r="G1" s="151"/>
      <c r="H1" s="151"/>
      <c r="I1" s="151"/>
      <c r="J1" s="152"/>
    </row>
    <row r="2" spans="1:22" ht="15.75" x14ac:dyDescent="0.25">
      <c r="A2" s="154" t="s">
        <v>62</v>
      </c>
      <c r="B2" s="154"/>
      <c r="C2" s="154"/>
      <c r="D2" s="154"/>
      <c r="E2" s="154"/>
      <c r="F2" s="154"/>
      <c r="G2" s="154"/>
      <c r="H2" s="154"/>
      <c r="I2" s="154"/>
      <c r="J2" s="155"/>
    </row>
    <row r="3" spans="1:22" x14ac:dyDescent="0.2">
      <c r="A3" s="156" t="s">
        <v>63</v>
      </c>
      <c r="B3" s="157"/>
      <c r="C3" s="157"/>
      <c r="D3" s="157"/>
    </row>
    <row r="4" spans="1:22" ht="15" customHeight="1" x14ac:dyDescent="0.2">
      <c r="A4" s="156" t="s">
        <v>64</v>
      </c>
      <c r="B4" s="158" t="s">
        <v>65</v>
      </c>
      <c r="C4" s="158"/>
      <c r="D4" s="158"/>
      <c r="E4" s="159"/>
    </row>
    <row r="5" spans="1:22" ht="20.25" customHeight="1" x14ac:dyDescent="0.25">
      <c r="A5" s="160" t="s">
        <v>66</v>
      </c>
      <c r="B5" s="160"/>
      <c r="C5" s="161"/>
      <c r="D5" s="161"/>
      <c r="E5" s="161"/>
      <c r="F5" s="161"/>
      <c r="G5" s="161"/>
    </row>
    <row r="6" spans="1:22" ht="27" customHeight="1" thickBot="1" x14ac:dyDescent="0.25">
      <c r="A6" s="162"/>
      <c r="B6" s="163" t="s">
        <v>67</v>
      </c>
      <c r="C6" s="163"/>
      <c r="D6" s="163"/>
      <c r="E6" s="163"/>
      <c r="F6" s="163"/>
      <c r="G6" s="163"/>
      <c r="H6" s="163"/>
      <c r="I6" s="163"/>
    </row>
    <row r="7" spans="1:22" ht="20.25" customHeight="1" x14ac:dyDescent="0.25">
      <c r="A7" s="164" t="s">
        <v>68</v>
      </c>
      <c r="B7" s="164"/>
      <c r="C7" s="165"/>
      <c r="D7" s="166"/>
      <c r="E7" s="166"/>
      <c r="F7" s="166"/>
      <c r="G7" s="166"/>
    </row>
    <row r="8" spans="1:22" ht="27" customHeight="1" thickBot="1" x14ac:dyDescent="0.25">
      <c r="A8" s="162"/>
      <c r="B8" s="163" t="s">
        <v>69</v>
      </c>
      <c r="C8" s="163"/>
      <c r="D8" s="163"/>
      <c r="E8" s="163"/>
      <c r="F8" s="163"/>
      <c r="G8" s="163"/>
      <c r="H8" s="163"/>
      <c r="I8" s="163"/>
    </row>
    <row r="9" spans="1:22" ht="15" customHeight="1" x14ac:dyDescent="0.2"/>
    <row r="10" spans="1:22" ht="15" customHeight="1" x14ac:dyDescent="0.2"/>
    <row r="11" spans="1:22" ht="11.25" customHeight="1" thickBot="1" x14ac:dyDescent="0.25"/>
    <row r="12" spans="1:22" s="167" customFormat="1" ht="13.5" thickBot="1" x14ac:dyDescent="0.25">
      <c r="B12" s="168" t="s">
        <v>70</v>
      </c>
      <c r="C12" s="169"/>
      <c r="D12" s="170"/>
      <c r="E12" s="168" t="s">
        <v>71</v>
      </c>
      <c r="F12" s="169"/>
      <c r="G12" s="170"/>
      <c r="H12" s="168" t="s">
        <v>72</v>
      </c>
      <c r="I12" s="169"/>
      <c r="J12" s="170"/>
      <c r="K12" s="168" t="s">
        <v>73</v>
      </c>
      <c r="L12" s="169"/>
      <c r="M12" s="170"/>
      <c r="N12" s="168" t="s">
        <v>74</v>
      </c>
      <c r="O12" s="169"/>
      <c r="P12" s="170"/>
      <c r="Q12" s="168" t="s">
        <v>75</v>
      </c>
      <c r="R12" s="169"/>
      <c r="S12" s="170"/>
      <c r="T12" s="168" t="s">
        <v>76</v>
      </c>
      <c r="U12" s="169"/>
      <c r="V12" s="170"/>
    </row>
    <row r="13" spans="1:22" s="167" customFormat="1" ht="81" customHeight="1" x14ac:dyDescent="0.2">
      <c r="B13" s="171" t="s">
        <v>77</v>
      </c>
      <c r="C13" s="172"/>
      <c r="D13" s="173"/>
      <c r="E13" s="171" t="s">
        <v>78</v>
      </c>
      <c r="F13" s="172"/>
      <c r="G13" s="173"/>
      <c r="H13" s="171" t="s">
        <v>79</v>
      </c>
      <c r="I13" s="172"/>
      <c r="J13" s="173"/>
      <c r="K13" s="171" t="s">
        <v>80</v>
      </c>
      <c r="L13" s="172"/>
      <c r="M13" s="173"/>
      <c r="N13" s="171" t="s">
        <v>81</v>
      </c>
      <c r="O13" s="172"/>
      <c r="P13" s="173"/>
      <c r="Q13" s="174" t="s">
        <v>82</v>
      </c>
      <c r="R13" s="175"/>
      <c r="S13" s="176"/>
      <c r="T13" s="174" t="s">
        <v>83</v>
      </c>
      <c r="U13" s="175"/>
      <c r="V13" s="176"/>
    </row>
    <row r="14" spans="1:22" s="181" customFormat="1" ht="11.25" customHeight="1" x14ac:dyDescent="0.2">
      <c r="A14" s="177"/>
      <c r="B14" s="178" t="s">
        <v>84</v>
      </c>
      <c r="C14" s="179"/>
      <c r="D14" s="180"/>
      <c r="E14" s="178" t="s">
        <v>84</v>
      </c>
      <c r="F14" s="179"/>
      <c r="G14" s="180"/>
      <c r="H14" s="178" t="s">
        <v>84</v>
      </c>
      <c r="I14" s="179"/>
      <c r="J14" s="180"/>
      <c r="K14" s="178" t="s">
        <v>84</v>
      </c>
      <c r="L14" s="179"/>
      <c r="M14" s="180"/>
      <c r="N14" s="178" t="s">
        <v>84</v>
      </c>
      <c r="O14" s="179"/>
      <c r="P14" s="180"/>
      <c r="Q14" s="178" t="s">
        <v>84</v>
      </c>
      <c r="R14" s="179"/>
      <c r="S14" s="180"/>
      <c r="T14" s="178" t="s">
        <v>84</v>
      </c>
      <c r="U14" s="179"/>
      <c r="V14" s="180"/>
    </row>
    <row r="15" spans="1:22" s="181" customFormat="1" x14ac:dyDescent="0.2">
      <c r="A15" s="182" t="s">
        <v>57</v>
      </c>
      <c r="B15" s="183"/>
      <c r="C15" s="184"/>
      <c r="D15" s="185"/>
      <c r="E15" s="183"/>
      <c r="F15" s="184"/>
      <c r="G15" s="185"/>
      <c r="H15" s="183"/>
      <c r="I15" s="184"/>
      <c r="J15" s="185"/>
      <c r="K15" s="183"/>
      <c r="L15" s="184"/>
      <c r="M15" s="185"/>
      <c r="N15" s="183"/>
      <c r="O15" s="184"/>
      <c r="P15" s="185"/>
      <c r="Q15" s="186"/>
      <c r="R15" s="187"/>
      <c r="S15" s="188"/>
      <c r="T15" s="186"/>
      <c r="U15" s="187"/>
      <c r="V15" s="188"/>
    </row>
    <row r="16" spans="1:22" s="181" customFormat="1" x14ac:dyDescent="0.2">
      <c r="A16" s="189" t="s">
        <v>58</v>
      </c>
      <c r="B16" s="190"/>
      <c r="C16" s="191"/>
      <c r="D16" s="192"/>
      <c r="E16" s="190"/>
      <c r="F16" s="191"/>
      <c r="G16" s="192"/>
      <c r="H16" s="190"/>
      <c r="I16" s="191"/>
      <c r="J16" s="192"/>
      <c r="K16" s="190"/>
      <c r="L16" s="191"/>
      <c r="M16" s="192"/>
      <c r="N16" s="190"/>
      <c r="O16" s="191"/>
      <c r="P16" s="192"/>
      <c r="Q16" s="193"/>
      <c r="R16" s="194"/>
      <c r="S16" s="195"/>
      <c r="T16" s="193"/>
      <c r="U16" s="194"/>
      <c r="V16" s="195"/>
    </row>
    <row r="17" spans="1:22" s="181" customFormat="1" x14ac:dyDescent="0.2">
      <c r="A17" s="189" t="s">
        <v>59</v>
      </c>
      <c r="B17" s="190"/>
      <c r="C17" s="191"/>
      <c r="D17" s="192"/>
      <c r="E17" s="190"/>
      <c r="F17" s="191"/>
      <c r="G17" s="192"/>
      <c r="H17" s="190"/>
      <c r="I17" s="191"/>
      <c r="J17" s="192"/>
      <c r="K17" s="190"/>
      <c r="L17" s="191"/>
      <c r="M17" s="192"/>
      <c r="N17" s="190"/>
      <c r="O17" s="191"/>
      <c r="P17" s="192"/>
      <c r="Q17" s="193"/>
      <c r="R17" s="194"/>
      <c r="S17" s="195"/>
      <c r="T17" s="193"/>
      <c r="U17" s="194"/>
      <c r="V17" s="195"/>
    </row>
    <row r="18" spans="1:22" s="197" customFormat="1" ht="7.5" customHeight="1" x14ac:dyDescent="0.2">
      <c r="A18" s="196"/>
      <c r="B18" s="196"/>
      <c r="C18" s="196"/>
      <c r="D18" s="196"/>
      <c r="E18" s="196"/>
      <c r="F18" s="196"/>
      <c r="G18" s="196"/>
      <c r="H18" s="196"/>
      <c r="I18" s="196"/>
      <c r="J18" s="196"/>
      <c r="K18" s="196"/>
      <c r="L18" s="196"/>
      <c r="M18" s="196"/>
      <c r="N18" s="196"/>
      <c r="O18" s="196"/>
      <c r="P18" s="196"/>
      <c r="Q18" s="196"/>
      <c r="R18" s="196"/>
      <c r="S18" s="196"/>
      <c r="T18" s="196"/>
      <c r="U18" s="196"/>
      <c r="V18" s="196"/>
    </row>
    <row r="19" spans="1:22" s="198" customFormat="1" ht="6.75" customHeight="1" x14ac:dyDescent="0.2"/>
    <row r="21" spans="1:22" x14ac:dyDescent="0.2">
      <c r="A21" s="199"/>
      <c r="G21" s="200"/>
      <c r="H21" s="200"/>
    </row>
    <row r="22" spans="1:22" x14ac:dyDescent="0.2">
      <c r="A22" s="201" t="s">
        <v>85</v>
      </c>
      <c r="G22" s="200"/>
      <c r="H22" s="200"/>
      <c r="I22" s="200"/>
      <c r="J22" s="200"/>
    </row>
    <row r="23" spans="1:22" ht="15" x14ac:dyDescent="0.25">
      <c r="A23" s="202"/>
      <c r="B23" s="202"/>
      <c r="C23" s="203"/>
      <c r="G23" s="200"/>
      <c r="H23" s="200"/>
      <c r="I23" s="200"/>
      <c r="J23" s="200"/>
    </row>
    <row r="24" spans="1:22" ht="15.75" x14ac:dyDescent="0.3">
      <c r="A24" s="202"/>
      <c r="B24" s="202"/>
      <c r="C24" s="203"/>
      <c r="F24" s="204"/>
      <c r="G24" s="200"/>
      <c r="H24" s="200"/>
      <c r="I24" s="200"/>
      <c r="J24" s="200"/>
    </row>
    <row r="25" spans="1:22" ht="15" x14ac:dyDescent="0.25">
      <c r="A25" s="202"/>
      <c r="B25" s="202"/>
      <c r="C25" s="203"/>
      <c r="G25" s="200"/>
      <c r="H25" s="200"/>
      <c r="I25" s="200"/>
      <c r="J25" s="200"/>
    </row>
    <row r="26" spans="1:22" ht="15" x14ac:dyDescent="0.25">
      <c r="A26" s="202"/>
      <c r="B26" s="202"/>
      <c r="C26" s="203"/>
      <c r="G26" s="200"/>
      <c r="H26" s="200"/>
      <c r="I26" s="200"/>
      <c r="J26" s="200"/>
    </row>
    <row r="27" spans="1:22" ht="15" x14ac:dyDescent="0.25">
      <c r="A27" s="202"/>
      <c r="C27" s="203"/>
      <c r="I27" s="200"/>
      <c r="J27" s="200"/>
      <c r="K27" s="200"/>
      <c r="L27" s="200"/>
    </row>
    <row r="28" spans="1:22" ht="15" x14ac:dyDescent="0.25">
      <c r="A28" s="202"/>
      <c r="C28" s="203"/>
      <c r="I28" s="200"/>
      <c r="J28" s="200"/>
      <c r="K28" s="200"/>
      <c r="L28" s="200"/>
      <c r="M28" s="200"/>
    </row>
    <row r="29" spans="1:22" x14ac:dyDescent="0.2">
      <c r="L29" s="200"/>
      <c r="M29" s="200"/>
    </row>
    <row r="30" spans="1:22" x14ac:dyDescent="0.2">
      <c r="L30" s="200"/>
      <c r="M30" s="200"/>
    </row>
    <row r="31" spans="1:22" x14ac:dyDescent="0.2">
      <c r="L31" s="200"/>
      <c r="M31" s="200"/>
    </row>
    <row r="32" spans="1:22" x14ac:dyDescent="0.2">
      <c r="L32" s="200"/>
      <c r="M32" s="200"/>
    </row>
    <row r="45" spans="1:1" x14ac:dyDescent="0.2">
      <c r="A45" s="205" t="s">
        <v>86</v>
      </c>
    </row>
  </sheetData>
  <mergeCells count="49">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Q12:S12"/>
    <mergeCell ref="T12:V12"/>
    <mergeCell ref="B13:D13"/>
    <mergeCell ref="E13:G13"/>
    <mergeCell ref="H13:J13"/>
    <mergeCell ref="K13:M13"/>
    <mergeCell ref="N13:P13"/>
    <mergeCell ref="Q13:S13"/>
    <mergeCell ref="T13:V13"/>
    <mergeCell ref="B8:I8"/>
    <mergeCell ref="B12:D12"/>
    <mergeCell ref="E12:G12"/>
    <mergeCell ref="H12:J12"/>
    <mergeCell ref="K12:M12"/>
    <mergeCell ref="N12:P12"/>
    <mergeCell ref="A1:I1"/>
    <mergeCell ref="B3:D3"/>
    <mergeCell ref="B4:D4"/>
    <mergeCell ref="A5:B5"/>
    <mergeCell ref="B6:I6"/>
    <mergeCell ref="A7:B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2024-09-19T16:11:37Z</dcterms:modified>
</cp:coreProperties>
</file>