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Contracts Reporting\FY2021\04_Open Record Evaluations\"/>
    </mc:Choice>
  </mc:AlternateContent>
  <bookViews>
    <workbookView xWindow="0" yWindow="0" windowWidth="28800" windowHeight="12435" activeTab="6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4" r:id="rId5"/>
    <sheet name="Summary" sheetId="1" r:id="rId6"/>
    <sheet name="Evaluation" sheetId="10" r:id="rId7"/>
  </sheets>
  <calcPr calcId="152511"/>
</workbook>
</file>

<file path=xl/calcChain.xml><?xml version="1.0" encoding="utf-8"?>
<calcChain xmlns="http://schemas.openxmlformats.org/spreadsheetml/2006/main">
  <c r="H4" i="4" l="1"/>
  <c r="J8" i="1" l="1"/>
  <c r="K8" i="1" s="1"/>
  <c r="J9" i="1"/>
  <c r="K9" i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A14" i="1"/>
  <c r="A15" i="1"/>
  <c r="G11" i="1" l="1"/>
  <c r="H4" i="9"/>
  <c r="E7" i="1" s="1"/>
  <c r="H5" i="4"/>
  <c r="F8" i="1" s="1"/>
  <c r="H6" i="4"/>
  <c r="F9" i="1" s="1"/>
  <c r="H7" i="4"/>
  <c r="F10" i="1" s="1"/>
  <c r="G10" i="1" s="1"/>
  <c r="H8" i="4"/>
  <c r="F11" i="1" s="1"/>
  <c r="H9" i="4"/>
  <c r="F12" i="1" s="1"/>
  <c r="H10" i="4"/>
  <c r="F13" i="1" s="1"/>
  <c r="G13" i="1" s="1"/>
  <c r="H11" i="4"/>
  <c r="F14" i="1" s="1"/>
  <c r="G14" i="1" s="1"/>
  <c r="H12" i="4"/>
  <c r="F15" i="1" s="1"/>
  <c r="F7" i="1"/>
  <c r="J7" i="1"/>
  <c r="J6" i="1"/>
  <c r="H12" i="9"/>
  <c r="E15" i="1" s="1"/>
  <c r="H11" i="9"/>
  <c r="E14" i="1" s="1"/>
  <c r="H10" i="9"/>
  <c r="E13" i="1" s="1"/>
  <c r="H9" i="9"/>
  <c r="E12" i="1" s="1"/>
  <c r="H8" i="9"/>
  <c r="E11" i="1" s="1"/>
  <c r="H7" i="9"/>
  <c r="E10" i="1" s="1"/>
  <c r="H6" i="9"/>
  <c r="E9" i="1" s="1"/>
  <c r="H5" i="9"/>
  <c r="E8" i="1" s="1"/>
  <c r="H12" i="5"/>
  <c r="D15" i="1" s="1"/>
  <c r="H11" i="5"/>
  <c r="D14" i="1" s="1"/>
  <c r="H10" i="5"/>
  <c r="D13" i="1" s="1"/>
  <c r="H9" i="5"/>
  <c r="D12" i="1" s="1"/>
  <c r="H8" i="5"/>
  <c r="D11" i="1" s="1"/>
  <c r="H7" i="5"/>
  <c r="D10" i="1" s="1"/>
  <c r="H6" i="5"/>
  <c r="D9" i="1" s="1"/>
  <c r="H5" i="5"/>
  <c r="D8" i="1" s="1"/>
  <c r="H4" i="5"/>
  <c r="D7" i="1" s="1"/>
  <c r="H12" i="3"/>
  <c r="C15" i="1" s="1"/>
  <c r="H11" i="3"/>
  <c r="C14" i="1" s="1"/>
  <c r="H10" i="3"/>
  <c r="C13" i="1" s="1"/>
  <c r="H9" i="3"/>
  <c r="C12" i="1" s="1"/>
  <c r="H8" i="3"/>
  <c r="C11" i="1" s="1"/>
  <c r="H7" i="3"/>
  <c r="C10" i="1" s="1"/>
  <c r="H6" i="3"/>
  <c r="C9" i="1" s="1"/>
  <c r="H5" i="3"/>
  <c r="C8" i="1" s="1"/>
  <c r="H4" i="3"/>
  <c r="C7" i="1" s="1"/>
  <c r="H5" i="2"/>
  <c r="B8" i="1" s="1"/>
  <c r="H6" i="2"/>
  <c r="B9" i="1" s="1"/>
  <c r="H7" i="2"/>
  <c r="B10" i="1" s="1"/>
  <c r="H8" i="2"/>
  <c r="B11" i="1" s="1"/>
  <c r="H9" i="2"/>
  <c r="B12" i="1" s="1"/>
  <c r="H10" i="2"/>
  <c r="B13" i="1" s="1"/>
  <c r="H11" i="2"/>
  <c r="B14" i="1" s="1"/>
  <c r="H12" i="2"/>
  <c r="B15" i="1" s="1"/>
  <c r="G12" i="1" l="1"/>
  <c r="G9" i="1"/>
  <c r="G8" i="1"/>
  <c r="G15" i="1"/>
  <c r="N13" i="1"/>
  <c r="N12" i="1"/>
  <c r="N10" i="1"/>
  <c r="N8" i="1"/>
  <c r="N15" i="1"/>
  <c r="N14" i="1"/>
  <c r="N11" i="1"/>
  <c r="N9" i="1"/>
  <c r="K7" i="1"/>
  <c r="A10" i="1"/>
  <c r="A11" i="1"/>
  <c r="A12" i="1"/>
  <c r="A13" i="1"/>
  <c r="L10" i="1" l="1"/>
  <c r="L13" i="1"/>
  <c r="L7" i="1"/>
  <c r="L9" i="1"/>
  <c r="L8" i="1"/>
  <c r="L14" i="1"/>
  <c r="L12" i="1"/>
  <c r="L11" i="1"/>
  <c r="L15" i="1"/>
  <c r="H4" i="2"/>
  <c r="B7" i="1" s="1"/>
  <c r="G7" i="1" s="1"/>
  <c r="H12" i="1" s="1"/>
  <c r="H11" i="1" l="1"/>
  <c r="H8" i="1"/>
  <c r="H7" i="1"/>
  <c r="H15" i="1"/>
  <c r="H13" i="1"/>
  <c r="H14" i="1"/>
  <c r="H10" i="1"/>
  <c r="N7" i="1"/>
  <c r="H9" i="1"/>
  <c r="A8" i="1"/>
  <c r="A9" i="1"/>
  <c r="A7" i="1"/>
  <c r="O7" i="1" l="1"/>
  <c r="O13" i="1"/>
  <c r="O15" i="1"/>
  <c r="O8" i="1"/>
  <c r="O9" i="1"/>
  <c r="O10" i="1"/>
  <c r="O11" i="1"/>
  <c r="O12" i="1"/>
  <c r="O14" i="1"/>
</calcChain>
</file>

<file path=xl/sharedStrings.xml><?xml version="1.0" encoding="utf-8"?>
<sst xmlns="http://schemas.openxmlformats.org/spreadsheetml/2006/main" count="120" uniqueCount="48">
  <si>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</si>
  <si>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</si>
  <si>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</si>
  <si>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</si>
  <si>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</si>
  <si>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</si>
  <si>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</si>
  <si>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</si>
  <si>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</si>
  <si>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</si>
  <si>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</si>
  <si>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</si>
  <si>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</si>
  <si>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</si>
  <si>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</si>
  <si>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</si>
  <si>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</si>
  <si>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</si>
  <si>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</si>
  <si>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</si>
  <si>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</si>
  <si>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AndCo Consulting</t>
  </si>
  <si>
    <t>Aon Investments</t>
  </si>
  <si>
    <t>Cambridge Associate</t>
  </si>
  <si>
    <t>FEG</t>
  </si>
  <si>
    <t>Meketa</t>
  </si>
  <si>
    <t>Morgan Stanley</t>
  </si>
  <si>
    <t>NEPC</t>
  </si>
  <si>
    <t>Prime Buchholz</t>
  </si>
  <si>
    <t>Verus</t>
  </si>
  <si>
    <t>RFP783-20006 Investment Consulting Services</t>
  </si>
  <si>
    <t>University of Houston Evaluation Matrix $1 Million+</t>
  </si>
  <si>
    <t>RFP783-20006 Invesment Consulting Services</t>
  </si>
  <si>
    <t>Name</t>
  </si>
  <si>
    <t>Evaluation Due Date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</si>
  <si>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</si>
  <si>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</si>
  <si>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</si>
  <si>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</si>
  <si>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</si>
  <si>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</si>
  <si>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Respondent’s demonstrated competence, ability, and experience providing the services required in the RFP  </t>
  </si>
  <si>
    <t xml:space="preserve">Consultants’ qualifications </t>
  </si>
  <si>
    <t xml:space="preserve">General financial matters of Respondent </t>
  </si>
  <si>
    <t>Points (1-5)</t>
  </si>
  <si>
    <t xml:space="preserve">Committee Members: </t>
  </si>
  <si>
    <t>Updated: 10/19</t>
  </si>
  <si>
    <r>
      <t xml:space="preserve"> Fees for services required in the RFP </t>
    </r>
    <r>
      <rPr>
        <b/>
        <sz val="8"/>
        <color rgb="FFFF0000"/>
        <rFont val="Arial"/>
        <family val="2"/>
      </rPr>
      <t>**ONLY  WILL EVALUATE COST**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</si>
</sst>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4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2" borderId="1" applyNumberFormat="0" applyFont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15" fillId="2" borderId="1" applyNumberFormat="0" applyFont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2" borderId="1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14" fillId="2" borderId="1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7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14" fillId="0" borderId="0" xfId="0" applyFont="1"/>
    <xf numFmtId="0" fontId="0" fillId="0" borderId="0" xfId="0"/>
    <xf numFmtId="0" fontId="12" fillId="0" borderId="0" xfId="0" applyFont="1" applyBorder="1" applyAlignment="1">
      <alignment horizontal="left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5" fillId="0" borderId="10" xfId="47" applyFont="1" applyBorder="1" applyAlignment="1">
      <alignment horizontal="right"/>
    </xf>
    <xf numFmtId="0" fontId="37" fillId="0" borderId="10" xfId="47" applyFont="1" applyBorder="1" applyAlignment="1">
      <alignment horizontal="right"/>
    </xf>
    <xf numFmtId="0" fontId="38" fillId="0" borderId="10" xfId="47" applyFont="1" applyFill="1" applyBorder="1" applyAlignment="1">
      <alignment horizontal="right"/>
    </xf>
    <xf numFmtId="0" fontId="38" fillId="0" borderId="0" xfId="0" applyFont="1" applyFill="1" applyBorder="1"/>
    <xf numFmtId="0" fontId="39" fillId="0" borderId="0" xfId="0" applyFont="1" applyBorder="1" applyAlignment="1">
      <alignment horizontal="left"/>
    </xf>
    <xf numFmtId="0" fontId="39" fillId="25" borderId="0" xfId="0" applyFont="1" applyFill="1" applyAlignment="1"/>
    <xf numFmtId="0" fontId="40" fillId="25" borderId="0" xfId="0" applyFont="1" applyFill="1"/>
    <xf numFmtId="0" fontId="12" fillId="25" borderId="0" xfId="0" applyFont="1" applyFill="1" applyAlignment="1"/>
    <xf numFmtId="0" fontId="13" fillId="25" borderId="0" xfId="0" applyFont="1" applyFill="1"/>
    <xf numFmtId="0" fontId="40" fillId="25" borderId="0" xfId="0" applyFont="1" applyFill="1" applyBorder="1"/>
    <xf numFmtId="0" fontId="13" fillId="25" borderId="0" xfId="0" applyFont="1" applyFill="1" applyBorder="1"/>
    <xf numFmtId="0" fontId="12" fillId="25" borderId="0" xfId="0" applyFont="1" applyFill="1" applyBorder="1"/>
    <xf numFmtId="0" fontId="12" fillId="25" borderId="0" xfId="0" applyFont="1" applyFill="1"/>
    <xf numFmtId="0" fontId="12" fillId="25" borderId="0" xfId="0" applyFont="1" applyFill="1" applyBorder="1" applyAlignment="1">
      <alignment horizontal="left" vertical="center"/>
    </xf>
    <xf numFmtId="0" fontId="12" fillId="25" borderId="0" xfId="0" applyFont="1" applyFill="1" applyBorder="1" applyAlignment="1">
      <alignment horizontal="right" textRotation="90" wrapText="1"/>
    </xf>
    <xf numFmtId="0" fontId="33" fillId="25" borderId="0" xfId="0" applyFont="1" applyFill="1" applyBorder="1" applyAlignment="1">
      <alignment horizontal="right" textRotation="90" wrapText="1"/>
    </xf>
    <xf numFmtId="0" fontId="12" fillId="25" borderId="0" xfId="0" applyFont="1" applyFill="1" applyAlignment="1">
      <alignment horizontal="center" vertical="center"/>
    </xf>
    <xf numFmtId="4" fontId="13" fillId="25" borderId="11" xfId="0" applyNumberFormat="1" applyFont="1" applyFill="1" applyBorder="1" applyAlignment="1">
      <alignment horizontal="right"/>
    </xf>
    <xf numFmtId="0" fontId="13" fillId="25" borderId="11" xfId="0" applyFont="1" applyFill="1" applyBorder="1" applyAlignment="1">
      <alignment horizontal="right"/>
    </xf>
    <xf numFmtId="4" fontId="13" fillId="25" borderId="11" xfId="0" applyNumberFormat="1" applyFont="1" applyFill="1" applyBorder="1"/>
    <xf numFmtId="0" fontId="13" fillId="25" borderId="11" xfId="0" applyFont="1" applyFill="1" applyBorder="1" applyAlignment="1">
      <alignment horizontal="left"/>
    </xf>
    <xf numFmtId="0" fontId="13" fillId="25" borderId="12" xfId="0" applyFont="1" applyFill="1" applyBorder="1" applyAlignment="1">
      <alignment horizontal="left"/>
    </xf>
    <xf numFmtId="0" fontId="41" fillId="25" borderId="0" xfId="0" applyFont="1" applyFill="1"/>
    <xf numFmtId="0" fontId="33" fillId="24" borderId="14" xfId="0" applyFont="1" applyFill="1" applyBorder="1" applyAlignment="1">
      <alignment horizontal="right" textRotation="90"/>
    </xf>
    <xf numFmtId="0" fontId="34" fillId="24" borderId="13" xfId="0" applyFont="1" applyFill="1" applyBorder="1" applyAlignment="1">
      <alignment horizontal="right"/>
    </xf>
    <xf numFmtId="0" fontId="43" fillId="0" borderId="0" xfId="0" applyFont="1"/>
    <xf numFmtId="0" fontId="43" fillId="0" borderId="0" xfId="98" applyFont="1"/>
    <xf numFmtId="0" fontId="36" fillId="0" borderId="10" xfId="47" applyFont="1" applyBorder="1" applyAlignment="1">
      <alignment horizontal="right"/>
    </xf>
    <xf numFmtId="0" fontId="14" fillId="0" borderId="0" xfId="98" applyFont="1"/>
    <xf numFmtId="0" fontId="37" fillId="0" borderId="10" xfId="47" applyFont="1" applyBorder="1" applyAlignment="1">
      <alignment horizontal="left"/>
    </xf>
    <xf numFmtId="0" fontId="42" fillId="0" borderId="0" xfId="98" applyFont="1" applyAlignment="1">
      <alignment horizontal="left"/>
    </xf>
    <xf numFmtId="0" fontId="39" fillId="25" borderId="0" xfId="0" applyFont="1" applyFill="1" applyAlignment="1">
      <alignment horizontal="right"/>
    </xf>
    <xf numFmtId="0" fontId="39" fillId="25" borderId="0" xfId="0" applyFont="1" applyFill="1" applyBorder="1" applyAlignment="1">
      <alignment horizontal="right"/>
    </xf>
    <xf numFmtId="0" fontId="39" fillId="25" borderId="0" xfId="0" applyFont="1" applyFill="1" applyAlignment="1">
      <alignment horizontal="left"/>
    </xf>
    <xf numFmtId="0" fontId="12" fillId="25" borderId="0" xfId="98" applyFont="1" applyFill="1" applyAlignment="1">
      <alignment horizontal="left" wrapText="1"/>
    </xf>
    <xf numFmtId="0" fontId="12" fillId="25" borderId="0" xfId="98" applyFont="1" applyFill="1" applyAlignment="1">
      <alignment wrapText="1"/>
    </xf>
    <xf numFmtId="0" fontId="14" fillId="25" borderId="0" xfId="98" applyFont="1" applyFill="1"/>
    <xf numFmtId="0" fontId="12" fillId="0" borderId="0" xfId="98" applyFont="1" applyFill="1" applyAlignment="1">
      <alignment horizontal="left"/>
    </xf>
    <xf numFmtId="0" fontId="13" fillId="25" borderId="0" xfId="98" applyFont="1" applyFill="1"/>
    <xf numFmtId="0" fontId="45" fillId="25" borderId="0" xfId="102" applyFont="1" applyFill="1" applyBorder="1" applyAlignment="1">
      <alignment horizontal="left"/>
    </xf>
    <xf numFmtId="0" fontId="14" fillId="26" borderId="0" xfId="102" applyFont="1" applyFill="1" applyBorder="1" applyAlignment="1">
      <alignment horizontal="center"/>
    </xf>
    <xf numFmtId="164" fontId="44" fillId="0" borderId="0" xfId="102" applyNumberFormat="1" applyFont="1" applyFill="1" applyBorder="1" applyAlignment="1">
      <alignment horizontal="center"/>
    </xf>
    <xf numFmtId="0" fontId="44" fillId="25" borderId="0" xfId="102" applyFont="1" applyFill="1" applyBorder="1" applyAlignment="1"/>
    <xf numFmtId="0" fontId="48" fillId="26" borderId="0" xfId="103" applyFont="1" applyFill="1"/>
    <xf numFmtId="0" fontId="14" fillId="26" borderId="0" xfId="98" applyFont="1" applyFill="1"/>
    <xf numFmtId="0" fontId="45" fillId="26" borderId="0" xfId="102" applyFont="1" applyFill="1" applyBorder="1" applyAlignment="1"/>
    <xf numFmtId="0" fontId="44" fillId="26" borderId="0" xfId="102" applyFont="1" applyFill="1" applyBorder="1" applyAlignment="1"/>
    <xf numFmtId="0" fontId="42" fillId="26" borderId="0" xfId="98" applyFont="1" applyFill="1"/>
    <xf numFmtId="0" fontId="47" fillId="25" borderId="0" xfId="103" applyFill="1"/>
    <xf numFmtId="0" fontId="14" fillId="25" borderId="0" xfId="98" applyFont="1" applyFill="1" applyAlignment="1">
      <alignment horizontal="center"/>
    </xf>
    <xf numFmtId="0" fontId="42" fillId="27" borderId="15" xfId="98" applyFont="1" applyFill="1" applyBorder="1" applyAlignment="1">
      <alignment horizontal="left"/>
    </xf>
    <xf numFmtId="0" fontId="42" fillId="27" borderId="16" xfId="98" applyFont="1" applyFill="1" applyBorder="1" applyAlignment="1">
      <alignment horizontal="left"/>
    </xf>
    <xf numFmtId="0" fontId="42" fillId="27" borderId="17" xfId="98" applyFont="1" applyFill="1" applyBorder="1" applyAlignment="1">
      <alignment horizontal="left"/>
    </xf>
    <xf numFmtId="0" fontId="41" fillId="25" borderId="15" xfId="98" applyFont="1" applyFill="1" applyBorder="1" applyAlignment="1">
      <alignment horizontal="left" vertical="top" wrapText="1"/>
    </xf>
    <xf numFmtId="0" fontId="41" fillId="25" borderId="16" xfId="98" applyFont="1" applyFill="1" applyBorder="1" applyAlignment="1">
      <alignment horizontal="left" vertical="top" wrapText="1"/>
    </xf>
    <xf numFmtId="0" fontId="41" fillId="25" borderId="17" xfId="98" applyFont="1" applyFill="1" applyBorder="1" applyAlignment="1">
      <alignment horizontal="left" vertical="top" wrapText="1"/>
    </xf>
    <xf numFmtId="0" fontId="50" fillId="25" borderId="0" xfId="98" applyFont="1" applyFill="1" applyAlignment="1">
      <alignment wrapText="1"/>
    </xf>
    <xf numFmtId="0" fontId="50" fillId="24" borderId="18" xfId="98" applyFont="1" applyFill="1" applyBorder="1" applyAlignment="1">
      <alignment horizontal="center" wrapText="1"/>
    </xf>
    <xf numFmtId="0" fontId="50" fillId="24" borderId="19" xfId="98" applyFont="1" applyFill="1" applyBorder="1" applyAlignment="1">
      <alignment horizontal="center" wrapText="1"/>
    </xf>
    <xf numFmtId="0" fontId="50" fillId="24" borderId="20" xfId="98" applyFont="1" applyFill="1" applyBorder="1" applyAlignment="1">
      <alignment horizontal="center" wrapText="1"/>
    </xf>
    <xf numFmtId="0" fontId="50" fillId="25" borderId="0" xfId="98" applyFont="1" applyFill="1" applyAlignment="1">
      <alignment horizontal="center" wrapText="1"/>
    </xf>
    <xf numFmtId="0" fontId="36" fillId="25" borderId="11" xfId="98" applyFont="1" applyFill="1" applyBorder="1" applyAlignment="1">
      <alignment wrapText="1"/>
    </xf>
    <xf numFmtId="0" fontId="14" fillId="26" borderId="13" xfId="98" applyFont="1" applyFill="1" applyBorder="1" applyAlignment="1">
      <alignment horizontal="center"/>
    </xf>
    <xf numFmtId="0" fontId="14" fillId="26" borderId="11" xfId="98" applyFont="1" applyFill="1" applyBorder="1" applyAlignment="1">
      <alignment horizontal="center"/>
    </xf>
    <xf numFmtId="0" fontId="14" fillId="26" borderId="21" xfId="98" applyFont="1" applyFill="1" applyBorder="1" applyAlignment="1">
      <alignment horizontal="center"/>
    </xf>
    <xf numFmtId="0" fontId="36" fillId="25" borderId="12" xfId="98" applyFont="1" applyFill="1" applyBorder="1" applyAlignment="1">
      <alignment wrapText="1"/>
    </xf>
    <xf numFmtId="0" fontId="14" fillId="26" borderId="22" xfId="98" applyFont="1" applyFill="1" applyBorder="1" applyAlignment="1">
      <alignment horizontal="center"/>
    </xf>
    <xf numFmtId="0" fontId="14" fillId="26" borderId="12" xfId="98" applyFont="1" applyFill="1" applyBorder="1" applyAlignment="1">
      <alignment horizontal="center"/>
    </xf>
    <xf numFmtId="0" fontId="14" fillId="26" borderId="23" xfId="98" applyFont="1" applyFill="1" applyBorder="1" applyAlignment="1">
      <alignment horizontal="center"/>
    </xf>
    <xf numFmtId="0" fontId="14" fillId="28" borderId="0" xfId="98" applyFont="1" applyFill="1" applyBorder="1"/>
    <xf numFmtId="0" fontId="14" fillId="28" borderId="24" xfId="98" applyFont="1" applyFill="1" applyBorder="1"/>
    <xf numFmtId="0" fontId="14" fillId="25" borderId="10" xfId="98" applyFont="1" applyFill="1" applyBorder="1"/>
    <xf numFmtId="0" fontId="51" fillId="25" borderId="0" xfId="98" applyFont="1" applyFill="1"/>
    <xf numFmtId="0" fontId="14" fillId="25" borderId="0" xfId="98" applyFont="1" applyFill="1" applyAlignment="1">
      <alignment wrapText="1"/>
    </xf>
    <xf numFmtId="0" fontId="52" fillId="0" borderId="0" xfId="102" applyFont="1" applyAlignment="1">
      <alignment horizontal="left"/>
    </xf>
    <xf numFmtId="0" fontId="36" fillId="25" borderId="0" xfId="98" applyFont="1" applyFill="1"/>
    <xf numFmtId="0" fontId="41" fillId="25" borderId="0" xfId="98" applyFont="1" applyFill="1"/>
  </cellXfs>
  <cellStyles count="104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3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rmal 7" xfId="102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152400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704975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190500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342900</xdr:colOff>
          <xdr:row>7</xdr:row>
          <xdr:rowOff>114300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F17" sqref="F17"/>
    </sheetView>
  </sheetViews>
  <sheetFormatPr defaultRowHeight="12.75" x14ac:dyDescent="0.2"/>
  <cols>
    <col min="1" max="3" width="9.42578125" customWidth="1"/>
    <col min="4" max="7" width="8.85546875" customWidth="1"/>
    <col min="8" max="8" width="9.42578125" customWidth="1"/>
  </cols>
  <sheetData>
    <row r="1" spans="1:11" ht="15.75" x14ac:dyDescent="0.25">
      <c r="A1" s="16" t="s">
        <v>0</v>
      </c>
      <c r="B1" s="8"/>
      <c r="C1" s="8"/>
      <c r="D1" s="8"/>
      <c r="E1" s="4"/>
      <c r="F1" s="4"/>
      <c r="G1" s="4"/>
      <c r="H1" s="4"/>
    </row>
    <row r="2" spans="1:11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</row>
    <row r="3" spans="1:11" s="6" customFormat="1" x14ac:dyDescent="0.2">
      <c r="A3" s="41"/>
      <c r="B3" s="41"/>
      <c r="C3" s="41"/>
      <c r="D3" s="39" t="s">
        <v>7</v>
      </c>
      <c r="E3" s="13" t="s">
        <v>8</v>
      </c>
      <c r="F3" s="12" t="s">
        <v>9</v>
      </c>
      <c r="G3" s="13" t="s">
        <v>10</v>
      </c>
      <c r="H3" s="14" t="s">
        <v>11</v>
      </c>
    </row>
    <row r="4" spans="1:11" x14ac:dyDescent="0.2">
      <c r="A4" s="42" t="s">
        <v>21</v>
      </c>
      <c r="B4" s="42"/>
      <c r="C4" s="42"/>
      <c r="D4" s="10">
        <v>34.4</v>
      </c>
      <c r="E4" s="10">
        <v>26.4</v>
      </c>
      <c r="F4" s="9">
        <v>0</v>
      </c>
      <c r="G4" s="11">
        <v>8.4</v>
      </c>
      <c r="H4" s="15">
        <f>SUM(D4:G4)</f>
        <v>69.2</v>
      </c>
    </row>
    <row r="5" spans="1:11" x14ac:dyDescent="0.2">
      <c r="A5" s="42" t="s">
        <v>22</v>
      </c>
      <c r="B5" s="42"/>
      <c r="C5" s="42"/>
      <c r="D5" s="10">
        <v>36</v>
      </c>
      <c r="E5" s="10">
        <v>28.2</v>
      </c>
      <c r="F5" s="9">
        <v>0</v>
      </c>
      <c r="G5" s="11">
        <v>9.4</v>
      </c>
      <c r="H5" s="15">
        <f t="shared" ref="H5:H12" si="0">SUM(D5:G5)</f>
        <v>73.600000000000009</v>
      </c>
      <c r="K5" s="5"/>
    </row>
    <row r="6" spans="1:11" x14ac:dyDescent="0.2">
      <c r="A6" s="42" t="s">
        <v>23</v>
      </c>
      <c r="B6" s="42"/>
      <c r="C6" s="42"/>
      <c r="D6" s="10">
        <v>38.4</v>
      </c>
      <c r="E6" s="10">
        <v>28.8</v>
      </c>
      <c r="F6" s="9">
        <v>0</v>
      </c>
      <c r="G6" s="11">
        <v>9.6</v>
      </c>
      <c r="H6" s="15">
        <f t="shared" si="0"/>
        <v>76.8</v>
      </c>
      <c r="K6" s="5"/>
    </row>
    <row r="7" spans="1:11" x14ac:dyDescent="0.2">
      <c r="A7" s="42" t="s">
        <v>24</v>
      </c>
      <c r="B7" s="42"/>
      <c r="C7" s="42"/>
      <c r="D7" s="10">
        <v>35.200000000000003</v>
      </c>
      <c r="E7" s="10">
        <v>27</v>
      </c>
      <c r="F7" s="9">
        <v>0</v>
      </c>
      <c r="G7" s="11">
        <v>8.8000000000000007</v>
      </c>
      <c r="H7" s="15">
        <f t="shared" si="0"/>
        <v>71</v>
      </c>
    </row>
    <row r="8" spans="1:11" x14ac:dyDescent="0.2">
      <c r="A8" s="42" t="s">
        <v>25</v>
      </c>
      <c r="B8" s="42"/>
      <c r="C8" s="42"/>
      <c r="D8" s="10">
        <v>36.799999999999997</v>
      </c>
      <c r="E8" s="10">
        <v>24.6</v>
      </c>
      <c r="F8" s="9">
        <v>0</v>
      </c>
      <c r="G8" s="11">
        <v>9</v>
      </c>
      <c r="H8" s="15">
        <f t="shared" si="0"/>
        <v>70.400000000000006</v>
      </c>
    </row>
    <row r="9" spans="1:11" x14ac:dyDescent="0.2">
      <c r="A9" s="42" t="s">
        <v>26</v>
      </c>
      <c r="B9" s="42"/>
      <c r="C9" s="42"/>
      <c r="D9" s="10">
        <v>32</v>
      </c>
      <c r="E9" s="10">
        <v>24</v>
      </c>
      <c r="F9" s="9">
        <v>0</v>
      </c>
      <c r="G9" s="11">
        <v>8</v>
      </c>
      <c r="H9" s="15">
        <f t="shared" si="0"/>
        <v>64</v>
      </c>
    </row>
    <row r="10" spans="1:11" x14ac:dyDescent="0.2">
      <c r="A10" s="42" t="s">
        <v>27</v>
      </c>
      <c r="B10" s="42"/>
      <c r="C10" s="42"/>
      <c r="D10" s="10">
        <v>37.6</v>
      </c>
      <c r="E10" s="10">
        <v>27.6</v>
      </c>
      <c r="F10" s="9">
        <v>0</v>
      </c>
      <c r="G10" s="11">
        <v>9.1999999999999993</v>
      </c>
      <c r="H10" s="15">
        <f t="shared" si="0"/>
        <v>74.400000000000006</v>
      </c>
    </row>
    <row r="11" spans="1:11" x14ac:dyDescent="0.2">
      <c r="A11" s="42" t="s">
        <v>28</v>
      </c>
      <c r="B11" s="42"/>
      <c r="C11" s="42"/>
      <c r="D11" s="10">
        <v>33.6</v>
      </c>
      <c r="E11" s="10">
        <v>25.8</v>
      </c>
      <c r="F11" s="9">
        <v>0</v>
      </c>
      <c r="G11" s="11">
        <v>8.6</v>
      </c>
      <c r="H11" s="15">
        <f t="shared" si="0"/>
        <v>68</v>
      </c>
    </row>
    <row r="12" spans="1:11" x14ac:dyDescent="0.2">
      <c r="A12" s="42" t="s">
        <v>29</v>
      </c>
      <c r="B12" s="42"/>
      <c r="C12" s="42"/>
      <c r="D12" s="10">
        <v>32.799999999999997</v>
      </c>
      <c r="E12" s="10">
        <v>25.2</v>
      </c>
      <c r="F12" s="9">
        <v>0</v>
      </c>
      <c r="G12" s="11">
        <v>8.1999999999999993</v>
      </c>
      <c r="H12" s="15">
        <f t="shared" si="0"/>
        <v>66.2</v>
      </c>
    </row>
    <row r="13" spans="1:11" x14ac:dyDescent="0.2">
      <c r="F13" s="37"/>
    </row>
  </sheetData>
  <mergeCells count="10">
    <mergeCell ref="A3:C3"/>
    <mergeCell ref="A4:C4"/>
    <mergeCell ref="A5:C5"/>
    <mergeCell ref="A6:C6"/>
    <mergeCell ref="A12:C12"/>
    <mergeCell ref="A7:C7"/>
    <mergeCell ref="A8:C8"/>
    <mergeCell ref="A9:C9"/>
    <mergeCell ref="A10:C10"/>
    <mergeCell ref="A11:C1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3" sqref="F3:F12"/>
    </sheetView>
  </sheetViews>
  <sheetFormatPr defaultRowHeight="12.75" x14ac:dyDescent="0.2"/>
  <sheetData>
    <row r="1" spans="1:8" ht="15.75" x14ac:dyDescent="0.25">
      <c r="A1" s="16" t="s">
        <v>0</v>
      </c>
      <c r="B1" s="8"/>
      <c r="C1" s="8"/>
      <c r="D1" s="8"/>
      <c r="E1" s="4"/>
      <c r="F1" s="4"/>
      <c r="G1" s="4"/>
      <c r="H1" s="4"/>
    </row>
    <row r="2" spans="1:8" ht="15.75" x14ac:dyDescent="0.25">
      <c r="A2" s="4"/>
      <c r="B2" s="3"/>
      <c r="C2" s="3"/>
      <c r="D2" s="3"/>
      <c r="E2" s="3"/>
      <c r="F2" s="3"/>
      <c r="G2" s="3"/>
      <c r="H2" s="3"/>
    </row>
    <row r="3" spans="1:8" x14ac:dyDescent="0.2">
      <c r="A3" s="41"/>
      <c r="B3" s="41"/>
      <c r="C3" s="41"/>
      <c r="D3" s="39" t="s">
        <v>7</v>
      </c>
      <c r="E3" s="13" t="s">
        <v>8</v>
      </c>
      <c r="F3" s="12" t="s">
        <v>9</v>
      </c>
      <c r="G3" s="13" t="s">
        <v>10</v>
      </c>
      <c r="H3" s="14" t="s">
        <v>11</v>
      </c>
    </row>
    <row r="4" spans="1:8" x14ac:dyDescent="0.2">
      <c r="A4" s="42" t="s">
        <v>21</v>
      </c>
      <c r="B4" s="42"/>
      <c r="C4" s="42"/>
      <c r="D4" s="10">
        <v>30.4</v>
      </c>
      <c r="E4" s="10">
        <v>21</v>
      </c>
      <c r="F4" s="9">
        <v>0</v>
      </c>
      <c r="G4" s="11">
        <v>7.6</v>
      </c>
      <c r="H4" s="15">
        <f>SUM(D4:G4)</f>
        <v>59</v>
      </c>
    </row>
    <row r="5" spans="1:8" x14ac:dyDescent="0.2">
      <c r="A5" s="42" t="s">
        <v>22</v>
      </c>
      <c r="B5" s="42"/>
      <c r="C5" s="42"/>
      <c r="D5" s="10">
        <v>31.2</v>
      </c>
      <c r="E5" s="10">
        <v>24</v>
      </c>
      <c r="F5" s="9">
        <v>0</v>
      </c>
      <c r="G5" s="11">
        <v>8</v>
      </c>
      <c r="H5" s="15">
        <f t="shared" ref="H5:H12" si="0">SUM(D5:G5)</f>
        <v>63.2</v>
      </c>
    </row>
    <row r="6" spans="1:8" x14ac:dyDescent="0.2">
      <c r="A6" s="42" t="s">
        <v>23</v>
      </c>
      <c r="B6" s="42"/>
      <c r="C6" s="42"/>
      <c r="D6" s="10">
        <v>36.799999999999997</v>
      </c>
      <c r="E6" s="10">
        <v>28.8</v>
      </c>
      <c r="F6" s="9">
        <v>0</v>
      </c>
      <c r="G6" s="11">
        <v>9.4</v>
      </c>
      <c r="H6" s="15">
        <f t="shared" si="0"/>
        <v>75</v>
      </c>
    </row>
    <row r="7" spans="1:8" x14ac:dyDescent="0.2">
      <c r="A7" s="42" t="s">
        <v>24</v>
      </c>
      <c r="B7" s="42"/>
      <c r="C7" s="42"/>
      <c r="D7" s="10">
        <v>29.6</v>
      </c>
      <c r="E7" s="10">
        <v>21</v>
      </c>
      <c r="F7" s="9">
        <v>0</v>
      </c>
      <c r="G7" s="11">
        <v>7.2</v>
      </c>
      <c r="H7" s="15">
        <f t="shared" si="0"/>
        <v>57.800000000000004</v>
      </c>
    </row>
    <row r="8" spans="1:8" x14ac:dyDescent="0.2">
      <c r="A8" s="42" t="s">
        <v>25</v>
      </c>
      <c r="B8" s="42"/>
      <c r="C8" s="42"/>
      <c r="D8" s="10">
        <v>24</v>
      </c>
      <c r="E8" s="10">
        <v>18</v>
      </c>
      <c r="F8" s="9">
        <v>0</v>
      </c>
      <c r="G8" s="11">
        <v>6</v>
      </c>
      <c r="H8" s="15">
        <f t="shared" si="0"/>
        <v>48</v>
      </c>
    </row>
    <row r="9" spans="1:8" x14ac:dyDescent="0.2">
      <c r="A9" s="42" t="s">
        <v>26</v>
      </c>
      <c r="B9" s="42"/>
      <c r="C9" s="42"/>
      <c r="D9" s="10">
        <v>24</v>
      </c>
      <c r="E9" s="10">
        <v>18</v>
      </c>
      <c r="F9" s="9">
        <v>0</v>
      </c>
      <c r="G9" s="11">
        <v>6</v>
      </c>
      <c r="H9" s="15">
        <f t="shared" si="0"/>
        <v>48</v>
      </c>
    </row>
    <row r="10" spans="1:8" x14ac:dyDescent="0.2">
      <c r="A10" s="42" t="s">
        <v>27</v>
      </c>
      <c r="B10" s="42"/>
      <c r="C10" s="42"/>
      <c r="D10" s="10">
        <v>31.2</v>
      </c>
      <c r="E10" s="10">
        <v>21</v>
      </c>
      <c r="F10" s="9">
        <v>0</v>
      </c>
      <c r="G10" s="11">
        <v>7.8</v>
      </c>
      <c r="H10" s="15">
        <f t="shared" si="0"/>
        <v>60</v>
      </c>
    </row>
    <row r="11" spans="1:8" x14ac:dyDescent="0.2">
      <c r="A11" s="42" t="s">
        <v>28</v>
      </c>
      <c r="B11" s="42"/>
      <c r="C11" s="42"/>
      <c r="D11" s="10">
        <v>22.4</v>
      </c>
      <c r="E11" s="10">
        <v>15</v>
      </c>
      <c r="F11" s="9">
        <v>0</v>
      </c>
      <c r="G11" s="11">
        <v>5.6</v>
      </c>
      <c r="H11" s="15">
        <f t="shared" si="0"/>
        <v>43</v>
      </c>
    </row>
    <row r="12" spans="1:8" x14ac:dyDescent="0.2">
      <c r="A12" s="42" t="s">
        <v>29</v>
      </c>
      <c r="B12" s="42"/>
      <c r="C12" s="42"/>
      <c r="D12" s="10">
        <v>20</v>
      </c>
      <c r="E12" s="10">
        <v>15</v>
      </c>
      <c r="F12" s="9">
        <v>0</v>
      </c>
      <c r="G12" s="11">
        <v>5</v>
      </c>
      <c r="H12" s="15">
        <f t="shared" si="0"/>
        <v>40</v>
      </c>
    </row>
  </sheetData>
  <mergeCells count="10">
    <mergeCell ref="A3:C3"/>
    <mergeCell ref="A4:C4"/>
    <mergeCell ref="A5:C5"/>
    <mergeCell ref="A6:C6"/>
    <mergeCell ref="A12:C12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3" sqref="F3:F12"/>
    </sheetView>
  </sheetViews>
  <sheetFormatPr defaultRowHeight="12.75" x14ac:dyDescent="0.2"/>
  <sheetData>
    <row r="1" spans="1:9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7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41"/>
      <c r="B3" s="41"/>
      <c r="C3" s="41"/>
      <c r="D3" s="39" t="s">
        <v>7</v>
      </c>
      <c r="E3" s="13" t="s">
        <v>8</v>
      </c>
      <c r="F3" s="12" t="s">
        <v>9</v>
      </c>
      <c r="G3" s="13" t="s">
        <v>10</v>
      </c>
      <c r="H3" s="14" t="s">
        <v>11</v>
      </c>
      <c r="I3" s="6"/>
    </row>
    <row r="4" spans="1:9" x14ac:dyDescent="0.2">
      <c r="A4" s="42" t="s">
        <v>21</v>
      </c>
      <c r="B4" s="42"/>
      <c r="C4" s="42"/>
      <c r="D4" s="10">
        <v>24</v>
      </c>
      <c r="E4" s="10">
        <v>16.8</v>
      </c>
      <c r="F4" s="9">
        <v>0</v>
      </c>
      <c r="G4" s="11">
        <v>6</v>
      </c>
      <c r="H4" s="15">
        <f>SUM(D4:G4)</f>
        <v>46.8</v>
      </c>
      <c r="I4" s="7"/>
    </row>
    <row r="5" spans="1:9" x14ac:dyDescent="0.2">
      <c r="A5" s="42" t="s">
        <v>22</v>
      </c>
      <c r="B5" s="42"/>
      <c r="C5" s="42"/>
      <c r="D5" s="10">
        <v>33.6</v>
      </c>
      <c r="E5" s="10">
        <v>21.6</v>
      </c>
      <c r="F5" s="9">
        <v>0</v>
      </c>
      <c r="G5" s="11">
        <v>7</v>
      </c>
      <c r="H5" s="15">
        <f t="shared" ref="H5:H12" si="0">SUM(D5:G5)</f>
        <v>62.2</v>
      </c>
      <c r="I5" s="7"/>
    </row>
    <row r="6" spans="1:9" x14ac:dyDescent="0.2">
      <c r="A6" s="42" t="s">
        <v>23</v>
      </c>
      <c r="B6" s="42"/>
      <c r="C6" s="42"/>
      <c r="D6" s="10">
        <v>35.200000000000003</v>
      </c>
      <c r="E6" s="10">
        <v>28.2</v>
      </c>
      <c r="F6" s="9">
        <v>0</v>
      </c>
      <c r="G6" s="11">
        <v>6.6</v>
      </c>
      <c r="H6" s="15">
        <f t="shared" si="0"/>
        <v>70</v>
      </c>
      <c r="I6" s="7"/>
    </row>
    <row r="7" spans="1:9" x14ac:dyDescent="0.2">
      <c r="A7" s="42" t="s">
        <v>24</v>
      </c>
      <c r="B7" s="42"/>
      <c r="C7" s="42"/>
      <c r="D7" s="10">
        <v>36</v>
      </c>
      <c r="E7" s="10">
        <v>27.6</v>
      </c>
      <c r="F7" s="9">
        <v>0</v>
      </c>
      <c r="G7" s="11">
        <v>7</v>
      </c>
      <c r="H7" s="15">
        <f t="shared" si="0"/>
        <v>70.599999999999994</v>
      </c>
      <c r="I7" s="7"/>
    </row>
    <row r="8" spans="1:9" x14ac:dyDescent="0.2">
      <c r="A8" s="42" t="s">
        <v>25</v>
      </c>
      <c r="B8" s="42"/>
      <c r="C8" s="42"/>
      <c r="D8" s="10">
        <v>36</v>
      </c>
      <c r="E8" s="10">
        <v>28.2</v>
      </c>
      <c r="F8" s="9">
        <v>0</v>
      </c>
      <c r="G8" s="11">
        <v>6.8</v>
      </c>
      <c r="H8" s="15">
        <f t="shared" si="0"/>
        <v>71</v>
      </c>
      <c r="I8" s="7"/>
    </row>
    <row r="9" spans="1:9" x14ac:dyDescent="0.2">
      <c r="A9" s="42" t="s">
        <v>26</v>
      </c>
      <c r="B9" s="42"/>
      <c r="C9" s="42"/>
      <c r="D9" s="10">
        <v>25.6</v>
      </c>
      <c r="E9" s="10">
        <v>19.2</v>
      </c>
      <c r="F9" s="9">
        <v>0</v>
      </c>
      <c r="G9" s="11">
        <v>7.6</v>
      </c>
      <c r="H9" s="15">
        <f t="shared" si="0"/>
        <v>52.4</v>
      </c>
      <c r="I9" s="7"/>
    </row>
    <row r="10" spans="1:9" x14ac:dyDescent="0.2">
      <c r="A10" s="42" t="s">
        <v>27</v>
      </c>
      <c r="B10" s="42"/>
      <c r="C10" s="42"/>
      <c r="D10" s="10">
        <v>32</v>
      </c>
      <c r="E10" s="10">
        <v>21</v>
      </c>
      <c r="F10" s="9">
        <v>0</v>
      </c>
      <c r="G10" s="11">
        <v>7</v>
      </c>
      <c r="H10" s="15">
        <f t="shared" si="0"/>
        <v>60</v>
      </c>
      <c r="I10" s="7"/>
    </row>
    <row r="11" spans="1:9" x14ac:dyDescent="0.2">
      <c r="A11" s="42" t="s">
        <v>28</v>
      </c>
      <c r="B11" s="42"/>
      <c r="C11" s="42"/>
      <c r="D11" s="10">
        <v>28.8</v>
      </c>
      <c r="E11" s="10">
        <v>22.8</v>
      </c>
      <c r="F11" s="9">
        <v>0</v>
      </c>
      <c r="G11" s="11">
        <v>6</v>
      </c>
      <c r="H11" s="15">
        <f t="shared" si="0"/>
        <v>57.6</v>
      </c>
    </row>
    <row r="12" spans="1:9" x14ac:dyDescent="0.2">
      <c r="A12" s="42" t="s">
        <v>29</v>
      </c>
      <c r="B12" s="42"/>
      <c r="C12" s="42"/>
      <c r="D12" s="10">
        <v>27.2</v>
      </c>
      <c r="E12" s="10">
        <v>19.2</v>
      </c>
      <c r="F12" s="9">
        <v>0</v>
      </c>
      <c r="G12" s="11">
        <v>6.8</v>
      </c>
      <c r="H12" s="15">
        <f t="shared" si="0"/>
        <v>53.199999999999996</v>
      </c>
    </row>
  </sheetData>
  <mergeCells count="10">
    <mergeCell ref="A3:C3"/>
    <mergeCell ref="A4:C4"/>
    <mergeCell ref="A5:C5"/>
    <mergeCell ref="A6:C6"/>
    <mergeCell ref="A12:C12"/>
    <mergeCell ref="A7:C7"/>
    <mergeCell ref="A8:C8"/>
    <mergeCell ref="A9:C9"/>
    <mergeCell ref="A10:C10"/>
    <mergeCell ref="A11:C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5" sqref="H5"/>
    </sheetView>
  </sheetViews>
  <sheetFormatPr defaultRowHeight="12.75" x14ac:dyDescent="0.2"/>
  <sheetData>
    <row r="1" spans="1:9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7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41"/>
      <c r="B3" s="41"/>
      <c r="C3" s="41"/>
      <c r="D3" s="39" t="s">
        <v>7</v>
      </c>
      <c r="E3" s="13" t="s">
        <v>8</v>
      </c>
      <c r="F3" s="12" t="s">
        <v>9</v>
      </c>
      <c r="G3" s="13" t="s">
        <v>10</v>
      </c>
      <c r="H3" s="14" t="s">
        <v>11</v>
      </c>
      <c r="I3" s="6"/>
    </row>
    <row r="4" spans="1:9" x14ac:dyDescent="0.2">
      <c r="A4" s="42" t="s">
        <v>21</v>
      </c>
      <c r="B4" s="42"/>
      <c r="C4" s="42"/>
      <c r="D4" s="40">
        <v>16</v>
      </c>
      <c r="E4" s="40">
        <v>15</v>
      </c>
      <c r="F4" s="38">
        <v>0</v>
      </c>
      <c r="G4" s="40">
        <v>5</v>
      </c>
      <c r="H4" s="15">
        <f>SUM(D4:G4)</f>
        <v>36</v>
      </c>
      <c r="I4" s="7"/>
    </row>
    <row r="5" spans="1:9" x14ac:dyDescent="0.2">
      <c r="A5" s="42" t="s">
        <v>22</v>
      </c>
      <c r="B5" s="42"/>
      <c r="C5" s="42"/>
      <c r="D5" s="40">
        <v>30</v>
      </c>
      <c r="E5" s="40">
        <v>19.799999999999997</v>
      </c>
      <c r="F5" s="38">
        <v>0</v>
      </c>
      <c r="G5" s="40">
        <v>6</v>
      </c>
      <c r="H5" s="15">
        <f t="shared" ref="H5:H12" si="0">SUM(D5:G5)</f>
        <v>55.8</v>
      </c>
      <c r="I5" s="7"/>
    </row>
    <row r="6" spans="1:9" x14ac:dyDescent="0.2">
      <c r="A6" s="42" t="s">
        <v>23</v>
      </c>
      <c r="B6" s="42"/>
      <c r="C6" s="42"/>
      <c r="D6" s="40">
        <v>36</v>
      </c>
      <c r="E6" s="40">
        <v>24</v>
      </c>
      <c r="F6" s="38">
        <v>0</v>
      </c>
      <c r="G6" s="40">
        <v>7</v>
      </c>
      <c r="H6" s="15">
        <f t="shared" si="0"/>
        <v>67</v>
      </c>
      <c r="I6" s="7"/>
    </row>
    <row r="7" spans="1:9" x14ac:dyDescent="0.2">
      <c r="A7" s="42" t="s">
        <v>24</v>
      </c>
      <c r="B7" s="42"/>
      <c r="C7" s="42"/>
      <c r="D7" s="40">
        <v>26</v>
      </c>
      <c r="E7" s="40">
        <v>18</v>
      </c>
      <c r="F7" s="38">
        <v>0</v>
      </c>
      <c r="G7" s="40">
        <v>4</v>
      </c>
      <c r="H7" s="15">
        <f t="shared" si="0"/>
        <v>48</v>
      </c>
      <c r="I7" s="7"/>
    </row>
    <row r="8" spans="1:9" x14ac:dyDescent="0.2">
      <c r="A8" s="42" t="s">
        <v>25</v>
      </c>
      <c r="B8" s="42"/>
      <c r="C8" s="42"/>
      <c r="D8" s="40">
        <v>32</v>
      </c>
      <c r="E8" s="40">
        <v>27</v>
      </c>
      <c r="F8" s="38">
        <v>0</v>
      </c>
      <c r="G8" s="40">
        <v>7</v>
      </c>
      <c r="H8" s="15">
        <f t="shared" si="0"/>
        <v>66</v>
      </c>
      <c r="I8" s="7"/>
    </row>
    <row r="9" spans="1:9" x14ac:dyDescent="0.2">
      <c r="A9" s="42" t="s">
        <v>26</v>
      </c>
      <c r="B9" s="42"/>
      <c r="C9" s="42"/>
      <c r="D9" s="40">
        <v>24</v>
      </c>
      <c r="E9" s="40">
        <v>18</v>
      </c>
      <c r="F9" s="38">
        <v>0</v>
      </c>
      <c r="G9" s="40">
        <v>6</v>
      </c>
      <c r="H9" s="15">
        <f t="shared" si="0"/>
        <v>48</v>
      </c>
      <c r="I9" s="7"/>
    </row>
    <row r="10" spans="1:9" x14ac:dyDescent="0.2">
      <c r="A10" s="42" t="s">
        <v>27</v>
      </c>
      <c r="B10" s="42"/>
      <c r="C10" s="42"/>
      <c r="D10" s="40">
        <v>34.4</v>
      </c>
      <c r="E10" s="40">
        <v>20.399999999999999</v>
      </c>
      <c r="F10" s="38">
        <v>0</v>
      </c>
      <c r="G10" s="40">
        <v>7</v>
      </c>
      <c r="H10" s="15">
        <f t="shared" si="0"/>
        <v>61.8</v>
      </c>
      <c r="I10" s="7"/>
    </row>
    <row r="11" spans="1:9" x14ac:dyDescent="0.2">
      <c r="A11" s="42" t="s">
        <v>28</v>
      </c>
      <c r="B11" s="42"/>
      <c r="C11" s="42"/>
      <c r="D11" s="40">
        <v>24</v>
      </c>
      <c r="E11" s="40">
        <v>15</v>
      </c>
      <c r="F11" s="38">
        <v>0</v>
      </c>
      <c r="G11" s="40">
        <v>7</v>
      </c>
      <c r="H11" s="15">
        <f t="shared" si="0"/>
        <v>46</v>
      </c>
    </row>
    <row r="12" spans="1:9" x14ac:dyDescent="0.2">
      <c r="A12" s="42" t="s">
        <v>29</v>
      </c>
      <c r="B12" s="42"/>
      <c r="C12" s="42"/>
      <c r="D12" s="40">
        <v>19.2</v>
      </c>
      <c r="E12" s="40">
        <v>18</v>
      </c>
      <c r="F12" s="38">
        <v>0</v>
      </c>
      <c r="G12" s="40">
        <v>6</v>
      </c>
      <c r="H12" s="15">
        <f t="shared" si="0"/>
        <v>43.2</v>
      </c>
    </row>
  </sheetData>
  <mergeCells count="10">
    <mergeCell ref="A3:C3"/>
    <mergeCell ref="A4:C4"/>
    <mergeCell ref="A5:C5"/>
    <mergeCell ref="A6:C6"/>
    <mergeCell ref="A12:C12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2"/>
  <sheetViews>
    <sheetView workbookViewId="0">
      <selection activeCell="H5" sqref="H5"/>
    </sheetView>
  </sheetViews>
  <sheetFormatPr defaultRowHeight="12.75" x14ac:dyDescent="0.2"/>
  <sheetData>
    <row r="1" spans="1:9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7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41"/>
      <c r="B3" s="41"/>
      <c r="C3" s="41"/>
      <c r="D3" s="39" t="s">
        <v>7</v>
      </c>
      <c r="E3" s="13" t="s">
        <v>8</v>
      </c>
      <c r="F3" s="12" t="s">
        <v>9</v>
      </c>
      <c r="G3" s="13" t="s">
        <v>10</v>
      </c>
      <c r="H3" s="14" t="s">
        <v>11</v>
      </c>
      <c r="I3" s="6"/>
    </row>
    <row r="4" spans="1:9" x14ac:dyDescent="0.2">
      <c r="A4" s="42" t="s">
        <v>21</v>
      </c>
      <c r="B4" s="42"/>
      <c r="C4" s="42"/>
      <c r="D4" s="10">
        <v>24</v>
      </c>
      <c r="E4" s="10">
        <v>18</v>
      </c>
      <c r="F4" s="9">
        <v>10</v>
      </c>
      <c r="G4" s="11">
        <v>6</v>
      </c>
      <c r="H4" s="15">
        <f>SUM(D4,E4,G4)</f>
        <v>48</v>
      </c>
      <c r="I4" s="7"/>
    </row>
    <row r="5" spans="1:9" x14ac:dyDescent="0.2">
      <c r="A5" s="42" t="s">
        <v>22</v>
      </c>
      <c r="B5" s="42"/>
      <c r="C5" s="42"/>
      <c r="D5" s="10">
        <v>20</v>
      </c>
      <c r="E5" s="10">
        <v>15</v>
      </c>
      <c r="F5" s="9">
        <v>10</v>
      </c>
      <c r="G5" s="11">
        <v>4</v>
      </c>
      <c r="H5" s="15">
        <f t="shared" ref="H5:H12" si="0">SUM(D5,E5,G5)</f>
        <v>39</v>
      </c>
      <c r="I5" s="7"/>
    </row>
    <row r="6" spans="1:9" x14ac:dyDescent="0.2">
      <c r="A6" s="42" t="s">
        <v>23</v>
      </c>
      <c r="B6" s="42"/>
      <c r="C6" s="42"/>
      <c r="D6" s="10">
        <v>36</v>
      </c>
      <c r="E6" s="10">
        <v>21</v>
      </c>
      <c r="F6" s="9">
        <v>8</v>
      </c>
      <c r="G6" s="11">
        <v>8</v>
      </c>
      <c r="H6" s="15">
        <f t="shared" si="0"/>
        <v>65</v>
      </c>
      <c r="I6" s="7"/>
    </row>
    <row r="7" spans="1:9" x14ac:dyDescent="0.2">
      <c r="A7" s="42" t="s">
        <v>24</v>
      </c>
      <c r="B7" s="42"/>
      <c r="C7" s="42"/>
      <c r="D7" s="10">
        <v>28</v>
      </c>
      <c r="E7" s="10">
        <v>18</v>
      </c>
      <c r="F7" s="9">
        <v>12</v>
      </c>
      <c r="G7" s="11">
        <v>6</v>
      </c>
      <c r="H7" s="15">
        <f t="shared" si="0"/>
        <v>52</v>
      </c>
      <c r="I7" s="7"/>
    </row>
    <row r="8" spans="1:9" x14ac:dyDescent="0.2">
      <c r="A8" s="42" t="s">
        <v>25</v>
      </c>
      <c r="B8" s="42"/>
      <c r="C8" s="42"/>
      <c r="D8" s="10">
        <v>28</v>
      </c>
      <c r="E8" s="10">
        <v>21</v>
      </c>
      <c r="F8" s="9">
        <v>10</v>
      </c>
      <c r="G8" s="11">
        <v>6</v>
      </c>
      <c r="H8" s="15">
        <f t="shared" si="0"/>
        <v>55</v>
      </c>
      <c r="I8" s="7"/>
    </row>
    <row r="9" spans="1:9" x14ac:dyDescent="0.2">
      <c r="A9" s="42" t="s">
        <v>26</v>
      </c>
      <c r="B9" s="42"/>
      <c r="C9" s="42"/>
      <c r="D9" s="10">
        <v>20</v>
      </c>
      <c r="E9" s="10">
        <v>15</v>
      </c>
      <c r="F9" s="9">
        <v>12</v>
      </c>
      <c r="G9" s="11">
        <v>4</v>
      </c>
      <c r="H9" s="15">
        <f t="shared" si="0"/>
        <v>39</v>
      </c>
      <c r="I9" s="7"/>
    </row>
    <row r="10" spans="1:9" x14ac:dyDescent="0.2">
      <c r="A10" s="42" t="s">
        <v>27</v>
      </c>
      <c r="B10" s="42"/>
      <c r="C10" s="42"/>
      <c r="D10" s="10">
        <v>28</v>
      </c>
      <c r="E10" s="10">
        <v>21</v>
      </c>
      <c r="F10" s="9">
        <v>14</v>
      </c>
      <c r="G10" s="11">
        <v>6</v>
      </c>
      <c r="H10" s="15">
        <f t="shared" si="0"/>
        <v>55</v>
      </c>
      <c r="I10" s="7"/>
    </row>
    <row r="11" spans="1:9" x14ac:dyDescent="0.2">
      <c r="A11" s="42" t="s">
        <v>28</v>
      </c>
      <c r="B11" s="42"/>
      <c r="C11" s="42"/>
      <c r="D11" s="6">
        <v>24</v>
      </c>
      <c r="E11" s="7">
        <v>18</v>
      </c>
      <c r="F11" s="37">
        <v>14</v>
      </c>
      <c r="G11" s="7">
        <v>4</v>
      </c>
      <c r="H11" s="15">
        <f t="shared" si="0"/>
        <v>46</v>
      </c>
    </row>
    <row r="12" spans="1:9" x14ac:dyDescent="0.2">
      <c r="A12" s="42" t="s">
        <v>29</v>
      </c>
      <c r="B12" s="42"/>
      <c r="C12" s="42"/>
      <c r="D12" s="6">
        <v>24</v>
      </c>
      <c r="E12" s="7">
        <v>18</v>
      </c>
      <c r="F12" s="37">
        <v>12</v>
      </c>
      <c r="G12" s="7">
        <v>6</v>
      </c>
      <c r="H12" s="15">
        <f t="shared" si="0"/>
        <v>48</v>
      </c>
    </row>
  </sheetData>
  <mergeCells count="10">
    <mergeCell ref="A3:C3"/>
    <mergeCell ref="A4:C4"/>
    <mergeCell ref="A5:C5"/>
    <mergeCell ref="A6:C6"/>
    <mergeCell ref="A12:C12"/>
    <mergeCell ref="A7:C7"/>
    <mergeCell ref="A8:C8"/>
    <mergeCell ref="A9:C9"/>
    <mergeCell ref="A10:C10"/>
    <mergeCell ref="A11:C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L13" sqref="L13"/>
    </sheetView>
  </sheetViews>
  <sheetFormatPr defaultRowHeight="15" x14ac:dyDescent="0.2"/>
  <cols>
    <col min="1" max="1" width="33" style="20" customWidth="1"/>
    <col min="2" max="7" width="7.7109375" style="20" customWidth="1"/>
    <col min="8" max="9" width="7.5703125" style="20" customWidth="1"/>
    <col min="10" max="12" width="7.7109375" style="20" customWidth="1"/>
    <col min="13" max="16384" width="9.140625" style="20"/>
  </cols>
  <sheetData>
    <row r="1" spans="1:15" ht="15.75" x14ac:dyDescent="0.25">
      <c r="A1" s="17" t="s">
        <v>12</v>
      </c>
      <c r="B1" s="18"/>
      <c r="C1" s="17"/>
      <c r="D1" s="17"/>
      <c r="E1" s="17"/>
      <c r="F1" s="17"/>
      <c r="G1" s="17"/>
      <c r="H1" s="17"/>
      <c r="I1" s="19"/>
      <c r="J1" s="19"/>
    </row>
    <row r="2" spans="1:15" ht="6" customHeight="1" x14ac:dyDescent="0.25">
      <c r="A2" s="17"/>
      <c r="B2" s="18"/>
      <c r="C2" s="17"/>
      <c r="D2" s="17"/>
      <c r="E2" s="17"/>
      <c r="F2" s="17"/>
      <c r="G2" s="17"/>
      <c r="H2" s="17"/>
      <c r="I2" s="19"/>
      <c r="J2" s="19"/>
    </row>
    <row r="3" spans="1:15" ht="15.75" x14ac:dyDescent="0.25">
      <c r="A3" s="45" t="s">
        <v>30</v>
      </c>
      <c r="B3" s="45"/>
      <c r="C3" s="45"/>
      <c r="D3" s="45"/>
      <c r="E3" s="45"/>
      <c r="F3" s="45"/>
      <c r="G3" s="45"/>
      <c r="H3" s="45"/>
      <c r="I3" s="19"/>
      <c r="J3" s="19"/>
    </row>
    <row r="4" spans="1:15" x14ac:dyDescent="0.2">
      <c r="A4" s="18"/>
      <c r="B4" s="18"/>
      <c r="C4" s="18"/>
      <c r="D4" s="18"/>
      <c r="E4" s="18"/>
      <c r="F4" s="18"/>
      <c r="G4" s="21"/>
      <c r="H4" s="21"/>
      <c r="I4" s="22"/>
      <c r="J4" s="22"/>
    </row>
    <row r="5" spans="1:15" ht="15.75" x14ac:dyDescent="0.25">
      <c r="G5" s="43" t="s">
        <v>18</v>
      </c>
      <c r="H5" s="43"/>
      <c r="I5" s="23"/>
      <c r="J5" s="24"/>
      <c r="K5" s="44" t="s">
        <v>19</v>
      </c>
      <c r="L5" s="44"/>
      <c r="M5" s="24"/>
      <c r="N5" s="43" t="s">
        <v>20</v>
      </c>
      <c r="O5" s="43"/>
    </row>
    <row r="6" spans="1:15" s="28" customFormat="1" ht="135" customHeight="1" x14ac:dyDescent="0.2">
      <c r="A6" s="25"/>
      <c r="B6" s="26" t="s">
        <v>2</v>
      </c>
      <c r="C6" s="26" t="s">
        <v>3</v>
      </c>
      <c r="D6" s="26" t="s">
        <v>4</v>
      </c>
      <c r="E6" s="26" t="s">
        <v>5</v>
      </c>
      <c r="F6" s="27" t="s">
        <v>6</v>
      </c>
      <c r="G6" s="26" t="s">
        <v>13</v>
      </c>
      <c r="H6" s="35" t="s">
        <v>14</v>
      </c>
      <c r="J6" s="27" t="str">
        <f>F6</f>
        <v>Evaluator 5</v>
      </c>
      <c r="K6" s="26" t="s">
        <v>16</v>
      </c>
      <c r="L6" s="35" t="s">
        <v>15</v>
      </c>
      <c r="N6" s="26" t="s">
        <v>1</v>
      </c>
      <c r="O6" s="35" t="s">
        <v>17</v>
      </c>
    </row>
    <row r="7" spans="1:15" ht="16.5" customHeight="1" x14ac:dyDescent="0.2">
      <c r="A7" s="32" t="str">
        <f>'Evaluator 5'!A4:D4</f>
        <v>AndCo Consulting</v>
      </c>
      <c r="B7" s="29">
        <f>'Evaluator 1'!H4</f>
        <v>69.2</v>
      </c>
      <c r="C7" s="29">
        <f>'Evaluator 2'!H4</f>
        <v>59</v>
      </c>
      <c r="D7" s="29">
        <f>'Evaluator 3'!H4</f>
        <v>46.8</v>
      </c>
      <c r="E7" s="29">
        <f>'Evaluator 4'!H4</f>
        <v>36</v>
      </c>
      <c r="F7" s="29">
        <f>'Evaluator 5'!H4</f>
        <v>48</v>
      </c>
      <c r="G7" s="29">
        <f>AVERAGE(B7:F7)</f>
        <v>51.8</v>
      </c>
      <c r="H7" s="36">
        <f>RANK(G7,$G$7:$G$15,0)</f>
        <v>7</v>
      </c>
      <c r="J7" s="30">
        <f>'Evaluator 5'!F4</f>
        <v>10</v>
      </c>
      <c r="K7" s="29">
        <f>AVERAGE(J7)</f>
        <v>10</v>
      </c>
      <c r="L7" s="36">
        <f>RANK(K7,$K$7:$K$15,0)</f>
        <v>6</v>
      </c>
      <c r="N7" s="31">
        <f>G7+K7</f>
        <v>61.8</v>
      </c>
      <c r="O7" s="36">
        <f>RANK(N7,$N$7:$N$15,0)</f>
        <v>9</v>
      </c>
    </row>
    <row r="8" spans="1:15" ht="16.5" customHeight="1" x14ac:dyDescent="0.2">
      <c r="A8" s="33" t="str">
        <f>'Evaluator 5'!A5:D5</f>
        <v>Aon Investments</v>
      </c>
      <c r="B8" s="29">
        <f>'Evaluator 1'!H5</f>
        <v>73.600000000000009</v>
      </c>
      <c r="C8" s="29">
        <f>'Evaluator 2'!H5</f>
        <v>63.2</v>
      </c>
      <c r="D8" s="29">
        <f>'Evaluator 3'!H5</f>
        <v>62.2</v>
      </c>
      <c r="E8" s="29">
        <f>'Evaluator 4'!H5</f>
        <v>55.8</v>
      </c>
      <c r="F8" s="29">
        <f>'Evaluator 5'!H5</f>
        <v>39</v>
      </c>
      <c r="G8" s="29">
        <f t="shared" ref="G8:G15" si="0">AVERAGE(B8:F8)</f>
        <v>58.760000000000005</v>
      </c>
      <c r="H8" s="36">
        <f t="shared" ref="H8:H15" si="1">RANK(G8,$G$7:$G$15,0)</f>
        <v>5</v>
      </c>
      <c r="J8" s="30">
        <f>'Evaluator 5'!F5</f>
        <v>10</v>
      </c>
      <c r="K8" s="29">
        <f t="shared" ref="K8:K15" si="2">AVERAGE(J8)</f>
        <v>10</v>
      </c>
      <c r="L8" s="36">
        <f t="shared" ref="L8:L14" si="3">RANK(K8,$K$7:$K$15,0)</f>
        <v>6</v>
      </c>
      <c r="N8" s="31">
        <f t="shared" ref="N8:N14" si="4">G8+K8</f>
        <v>68.760000000000005</v>
      </c>
      <c r="O8" s="36">
        <f t="shared" ref="O8:O15" si="5">RANK(N8,$N$7:$N$15,0)</f>
        <v>5</v>
      </c>
    </row>
    <row r="9" spans="1:15" ht="16.5" customHeight="1" x14ac:dyDescent="0.2">
      <c r="A9" s="33" t="str">
        <f>'Evaluator 5'!A6:D6</f>
        <v>Cambridge Associate</v>
      </c>
      <c r="B9" s="29">
        <f>'Evaluator 1'!H6</f>
        <v>76.8</v>
      </c>
      <c r="C9" s="29">
        <f>'Evaluator 2'!H6</f>
        <v>75</v>
      </c>
      <c r="D9" s="29">
        <f>'Evaluator 3'!H6</f>
        <v>70</v>
      </c>
      <c r="E9" s="29">
        <f>'Evaluator 4'!H6</f>
        <v>67</v>
      </c>
      <c r="F9" s="29">
        <f>'Evaluator 5'!H6</f>
        <v>65</v>
      </c>
      <c r="G9" s="29">
        <f t="shared" si="0"/>
        <v>70.760000000000005</v>
      </c>
      <c r="H9" s="36">
        <f t="shared" si="1"/>
        <v>1</v>
      </c>
      <c r="J9" s="30">
        <f>'Evaluator 5'!F6</f>
        <v>8</v>
      </c>
      <c r="K9" s="29">
        <f t="shared" si="2"/>
        <v>8</v>
      </c>
      <c r="L9" s="36">
        <f t="shared" si="3"/>
        <v>9</v>
      </c>
      <c r="N9" s="31">
        <f t="shared" si="4"/>
        <v>78.760000000000005</v>
      </c>
      <c r="O9" s="36">
        <f t="shared" si="5"/>
        <v>1</v>
      </c>
    </row>
    <row r="10" spans="1:15" x14ac:dyDescent="0.2">
      <c r="A10" s="33" t="str">
        <f>'Evaluator 5'!A7:D7</f>
        <v>FEG</v>
      </c>
      <c r="B10" s="29">
        <f>'Evaluator 1'!H7</f>
        <v>71</v>
      </c>
      <c r="C10" s="29">
        <f>'Evaluator 2'!H7</f>
        <v>57.800000000000004</v>
      </c>
      <c r="D10" s="29">
        <f>'Evaluator 3'!H7</f>
        <v>70.599999999999994</v>
      </c>
      <c r="E10" s="29">
        <f>'Evaluator 4'!H7</f>
        <v>48</v>
      </c>
      <c r="F10" s="29">
        <f>'Evaluator 5'!H7</f>
        <v>52</v>
      </c>
      <c r="G10" s="29">
        <f t="shared" si="0"/>
        <v>59.879999999999995</v>
      </c>
      <c r="H10" s="36">
        <f t="shared" si="1"/>
        <v>4</v>
      </c>
      <c r="J10" s="30">
        <f>'Evaluator 5'!F7</f>
        <v>12</v>
      </c>
      <c r="K10" s="29">
        <f t="shared" si="2"/>
        <v>12</v>
      </c>
      <c r="L10" s="36">
        <f t="shared" si="3"/>
        <v>3</v>
      </c>
      <c r="N10" s="31">
        <f t="shared" si="4"/>
        <v>71.88</v>
      </c>
      <c r="O10" s="36">
        <f t="shared" si="5"/>
        <v>4</v>
      </c>
    </row>
    <row r="11" spans="1:15" x14ac:dyDescent="0.2">
      <c r="A11" s="33" t="str">
        <f>'Evaluator 5'!A8:D8</f>
        <v>Meketa</v>
      </c>
      <c r="B11" s="29">
        <f>'Evaluator 1'!H8</f>
        <v>70.400000000000006</v>
      </c>
      <c r="C11" s="29">
        <f>'Evaluator 2'!H8</f>
        <v>48</v>
      </c>
      <c r="D11" s="29">
        <f>'Evaluator 3'!H8</f>
        <v>71</v>
      </c>
      <c r="E11" s="29">
        <f>'Evaluator 4'!H8</f>
        <v>66</v>
      </c>
      <c r="F11" s="29">
        <f>'Evaluator 5'!H8</f>
        <v>55</v>
      </c>
      <c r="G11" s="29">
        <f t="shared" si="0"/>
        <v>62.08</v>
      </c>
      <c r="H11" s="36">
        <f t="shared" si="1"/>
        <v>3</v>
      </c>
      <c r="J11" s="30">
        <f>'Evaluator 5'!F8</f>
        <v>10</v>
      </c>
      <c r="K11" s="29">
        <f t="shared" si="2"/>
        <v>10</v>
      </c>
      <c r="L11" s="36">
        <f t="shared" si="3"/>
        <v>6</v>
      </c>
      <c r="N11" s="31">
        <f t="shared" si="4"/>
        <v>72.08</v>
      </c>
      <c r="O11" s="36">
        <f t="shared" si="5"/>
        <v>3</v>
      </c>
    </row>
    <row r="12" spans="1:15" x14ac:dyDescent="0.2">
      <c r="A12" s="33" t="str">
        <f>'Evaluator 5'!A9:D9</f>
        <v>Morgan Stanley</v>
      </c>
      <c r="B12" s="29">
        <f>'Evaluator 1'!H9</f>
        <v>64</v>
      </c>
      <c r="C12" s="29">
        <f>'Evaluator 2'!H9</f>
        <v>48</v>
      </c>
      <c r="D12" s="29">
        <f>'Evaluator 3'!H9</f>
        <v>52.4</v>
      </c>
      <c r="E12" s="29">
        <f>'Evaluator 4'!H9</f>
        <v>48</v>
      </c>
      <c r="F12" s="29">
        <f>'Evaluator 5'!H9</f>
        <v>39</v>
      </c>
      <c r="G12" s="29">
        <f t="shared" si="0"/>
        <v>50.28</v>
      </c>
      <c r="H12" s="36">
        <f t="shared" si="1"/>
        <v>8</v>
      </c>
      <c r="J12" s="30">
        <f>'Evaluator 5'!F9</f>
        <v>12</v>
      </c>
      <c r="K12" s="29">
        <f t="shared" si="2"/>
        <v>12</v>
      </c>
      <c r="L12" s="36">
        <f t="shared" si="3"/>
        <v>3</v>
      </c>
      <c r="N12" s="31">
        <f t="shared" si="4"/>
        <v>62.28</v>
      </c>
      <c r="O12" s="36">
        <f t="shared" si="5"/>
        <v>7</v>
      </c>
    </row>
    <row r="13" spans="1:15" x14ac:dyDescent="0.2">
      <c r="A13" s="33" t="str">
        <f>'Evaluator 5'!A10:D10</f>
        <v>NEPC</v>
      </c>
      <c r="B13" s="29">
        <f>'Evaluator 1'!H10</f>
        <v>74.400000000000006</v>
      </c>
      <c r="C13" s="29">
        <f>'Evaluator 2'!H10</f>
        <v>60</v>
      </c>
      <c r="D13" s="29">
        <f>'Evaluator 3'!H10</f>
        <v>60</v>
      </c>
      <c r="E13" s="29">
        <f>'Evaluator 4'!H10</f>
        <v>61.8</v>
      </c>
      <c r="F13" s="29">
        <f>'Evaluator 5'!H10</f>
        <v>55</v>
      </c>
      <c r="G13" s="29">
        <f t="shared" si="0"/>
        <v>62.239999999999995</v>
      </c>
      <c r="H13" s="36">
        <f t="shared" si="1"/>
        <v>2</v>
      </c>
      <c r="J13" s="30">
        <f>'Evaluator 5'!F10</f>
        <v>14</v>
      </c>
      <c r="K13" s="29">
        <f t="shared" si="2"/>
        <v>14</v>
      </c>
      <c r="L13" s="36">
        <f t="shared" si="3"/>
        <v>1</v>
      </c>
      <c r="N13" s="31">
        <f t="shared" si="4"/>
        <v>76.239999999999995</v>
      </c>
      <c r="O13" s="36">
        <f t="shared" si="5"/>
        <v>2</v>
      </c>
    </row>
    <row r="14" spans="1:15" x14ac:dyDescent="0.2">
      <c r="A14" s="33" t="str">
        <f>'Evaluator 5'!A11:D11</f>
        <v>Prime Buchholz</v>
      </c>
      <c r="B14" s="29">
        <f>'Evaluator 1'!H11</f>
        <v>68</v>
      </c>
      <c r="C14" s="29">
        <f>'Evaluator 2'!H11</f>
        <v>43</v>
      </c>
      <c r="D14" s="29">
        <f>'Evaluator 3'!H11</f>
        <v>57.6</v>
      </c>
      <c r="E14" s="29">
        <f>'Evaluator 4'!H11</f>
        <v>46</v>
      </c>
      <c r="F14" s="29">
        <f>'Evaluator 5'!H11</f>
        <v>46</v>
      </c>
      <c r="G14" s="29">
        <f t="shared" si="0"/>
        <v>52.120000000000005</v>
      </c>
      <c r="H14" s="36">
        <f t="shared" si="1"/>
        <v>6</v>
      </c>
      <c r="J14" s="30">
        <f>'Evaluator 5'!F11</f>
        <v>14</v>
      </c>
      <c r="K14" s="29">
        <f t="shared" si="2"/>
        <v>14</v>
      </c>
      <c r="L14" s="36">
        <f t="shared" si="3"/>
        <v>1</v>
      </c>
      <c r="N14" s="31">
        <f t="shared" si="4"/>
        <v>66.12</v>
      </c>
      <c r="O14" s="36">
        <f t="shared" si="5"/>
        <v>6</v>
      </c>
    </row>
    <row r="15" spans="1:15" x14ac:dyDescent="0.2">
      <c r="A15" s="33" t="str">
        <f>'Evaluator 5'!A12:D12</f>
        <v>Verus</v>
      </c>
      <c r="B15" s="29">
        <f>'Evaluator 1'!H12</f>
        <v>66.2</v>
      </c>
      <c r="C15" s="29">
        <f>'Evaluator 2'!H12</f>
        <v>40</v>
      </c>
      <c r="D15" s="29">
        <f>'Evaluator 3'!H12</f>
        <v>53.199999999999996</v>
      </c>
      <c r="E15" s="29">
        <f>'Evaluator 4'!H12</f>
        <v>43.2</v>
      </c>
      <c r="F15" s="29">
        <f>'Evaluator 5'!H12</f>
        <v>48</v>
      </c>
      <c r="G15" s="29">
        <f t="shared" si="0"/>
        <v>50.120000000000005</v>
      </c>
      <c r="H15" s="36">
        <f t="shared" si="1"/>
        <v>9</v>
      </c>
      <c r="J15" s="30">
        <f>'Evaluator 5'!F12</f>
        <v>12</v>
      </c>
      <c r="K15" s="29">
        <f t="shared" si="2"/>
        <v>12</v>
      </c>
      <c r="L15" s="36">
        <f>RANK(K15,$K$7:$K$15,0)</f>
        <v>3</v>
      </c>
      <c r="N15" s="31">
        <f>G15+K15</f>
        <v>62.120000000000005</v>
      </c>
      <c r="O15" s="36">
        <f t="shared" si="5"/>
        <v>8</v>
      </c>
    </row>
    <row r="32" spans="1:1" x14ac:dyDescent="0.2">
      <c r="A32" s="34"/>
    </row>
    <row r="33" spans="1:1" x14ac:dyDescent="0.2">
      <c r="A33" s="34"/>
    </row>
  </sheetData>
  <mergeCells count="4">
    <mergeCell ref="N5:O5"/>
    <mergeCell ref="G5:H5"/>
    <mergeCell ref="K5:L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9"/>
  <sheetViews>
    <sheetView tabSelected="1" zoomScaleNormal="100" workbookViewId="0">
      <selection activeCell="H39" sqref="H39"/>
    </sheetView>
  </sheetViews>
  <sheetFormatPr defaultRowHeight="12.75" x14ac:dyDescent="0.2"/>
  <cols>
    <col min="1" max="1" width="20.7109375" style="48" customWidth="1"/>
    <col min="2" max="13" width="9.5703125" style="48" customWidth="1"/>
    <col min="14" max="16384" width="9.140625" style="48"/>
  </cols>
  <sheetData>
    <row r="1" spans="1:10" ht="15.75" customHeight="1" x14ac:dyDescent="0.25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ht="15.75" x14ac:dyDescent="0.25">
      <c r="A2" s="49" t="s">
        <v>32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x14ac:dyDescent="0.2">
      <c r="A3" s="51" t="s">
        <v>33</v>
      </c>
      <c r="B3" s="52"/>
      <c r="C3" s="52"/>
      <c r="D3" s="52"/>
    </row>
    <row r="4" spans="1:10" ht="15" customHeight="1" x14ac:dyDescent="0.2">
      <c r="A4" s="51" t="s">
        <v>34</v>
      </c>
      <c r="B4" s="53">
        <v>43999</v>
      </c>
      <c r="C4" s="53"/>
      <c r="D4" s="53"/>
      <c r="E4" s="54"/>
    </row>
    <row r="5" spans="1:10" ht="18" customHeight="1" x14ac:dyDescent="0.25">
      <c r="A5" s="55" t="s">
        <v>35</v>
      </c>
      <c r="B5" s="56"/>
      <c r="C5" s="56"/>
      <c r="D5" s="57"/>
      <c r="E5" s="58"/>
      <c r="F5" s="56"/>
      <c r="G5" s="56"/>
    </row>
    <row r="6" spans="1:10" ht="30" customHeight="1" x14ac:dyDescent="0.25">
      <c r="A6" s="55" t="s">
        <v>36</v>
      </c>
      <c r="B6" s="59"/>
      <c r="C6" s="56"/>
      <c r="D6" s="57"/>
      <c r="E6" s="58"/>
      <c r="F6" s="56"/>
      <c r="G6" s="56"/>
    </row>
    <row r="7" spans="1:10" ht="15" customHeight="1" x14ac:dyDescent="0.2">
      <c r="A7" s="56"/>
      <c r="B7" s="56"/>
      <c r="C7" s="56"/>
      <c r="D7" s="56"/>
      <c r="E7" s="56"/>
      <c r="F7" s="56"/>
      <c r="G7" s="56"/>
    </row>
    <row r="8" spans="1:10" ht="15" customHeight="1" x14ac:dyDescent="0.2">
      <c r="A8" s="56"/>
      <c r="B8" s="56"/>
      <c r="C8" s="56"/>
      <c r="D8" s="56"/>
      <c r="E8" s="56"/>
      <c r="F8" s="56"/>
      <c r="G8" s="56"/>
    </row>
    <row r="9" spans="1:10" ht="15" customHeight="1" x14ac:dyDescent="0.2"/>
    <row r="10" spans="1:10" ht="15" customHeight="1" x14ac:dyDescent="0.2"/>
    <row r="11" spans="1:10" ht="15" customHeight="1" x14ac:dyDescent="0.25">
      <c r="B11" s="60"/>
    </row>
    <row r="12" spans="1:10" ht="15" customHeight="1" x14ac:dyDescent="0.25">
      <c r="B12" s="60"/>
    </row>
    <row r="13" spans="1:10" ht="15" customHeight="1" x14ac:dyDescent="0.25">
      <c r="B13" s="60"/>
    </row>
    <row r="14" spans="1:10" ht="15" customHeight="1" x14ac:dyDescent="0.25">
      <c r="B14" s="60"/>
    </row>
    <row r="15" spans="1:10" ht="15" customHeight="1" x14ac:dyDescent="0.2"/>
    <row r="16" spans="1:10" ht="15" customHeight="1" x14ac:dyDescent="0.2"/>
    <row r="17" spans="1:13" ht="15" customHeight="1" x14ac:dyDescent="0.2"/>
    <row r="18" spans="1:13" ht="11.25" customHeight="1" thickBot="1" x14ac:dyDescent="0.25"/>
    <row r="19" spans="1:13" s="61" customFormat="1" ht="13.5" thickBot="1" x14ac:dyDescent="0.25">
      <c r="B19" s="62" t="s">
        <v>37</v>
      </c>
      <c r="C19" s="63"/>
      <c r="D19" s="64"/>
      <c r="E19" s="62" t="s">
        <v>38</v>
      </c>
      <c r="F19" s="63"/>
      <c r="G19" s="64"/>
      <c r="H19" s="62" t="s">
        <v>39</v>
      </c>
      <c r="I19" s="63"/>
      <c r="J19" s="64"/>
      <c r="K19" s="62" t="s">
        <v>40</v>
      </c>
      <c r="L19" s="63"/>
      <c r="M19" s="64"/>
    </row>
    <row r="20" spans="1:13" s="61" customFormat="1" ht="112.5" customHeight="1" x14ac:dyDescent="0.2">
      <c r="B20" s="65" t="s">
        <v>41</v>
      </c>
      <c r="C20" s="66"/>
      <c r="D20" s="67"/>
      <c r="E20" s="65" t="s">
        <v>42</v>
      </c>
      <c r="F20" s="66"/>
      <c r="G20" s="67"/>
      <c r="H20" s="65" t="s">
        <v>47</v>
      </c>
      <c r="I20" s="66"/>
      <c r="J20" s="67"/>
      <c r="K20" s="65" t="s">
        <v>43</v>
      </c>
      <c r="L20" s="66"/>
      <c r="M20" s="67"/>
    </row>
    <row r="21" spans="1:13" s="72" customFormat="1" ht="11.25" customHeight="1" x14ac:dyDescent="0.2">
      <c r="A21" s="68"/>
      <c r="B21" s="69" t="s">
        <v>44</v>
      </c>
      <c r="C21" s="70"/>
      <c r="D21" s="71"/>
      <c r="E21" s="69" t="s">
        <v>44</v>
      </c>
      <c r="F21" s="70"/>
      <c r="G21" s="71"/>
      <c r="H21" s="69" t="s">
        <v>44</v>
      </c>
      <c r="I21" s="70"/>
      <c r="J21" s="71"/>
      <c r="K21" s="69" t="s">
        <v>44</v>
      </c>
      <c r="L21" s="70"/>
      <c r="M21" s="71"/>
    </row>
    <row r="22" spans="1:13" s="72" customFormat="1" x14ac:dyDescent="0.2">
      <c r="A22" s="73" t="s">
        <v>21</v>
      </c>
      <c r="B22" s="74"/>
      <c r="C22" s="75"/>
      <c r="D22" s="76"/>
      <c r="E22" s="74"/>
      <c r="F22" s="75"/>
      <c r="G22" s="76"/>
      <c r="H22" s="74"/>
      <c r="I22" s="75"/>
      <c r="J22" s="76"/>
      <c r="K22" s="74"/>
      <c r="L22" s="75"/>
      <c r="M22" s="76"/>
    </row>
    <row r="23" spans="1:13" s="72" customFormat="1" x14ac:dyDescent="0.2">
      <c r="A23" s="77" t="s">
        <v>22</v>
      </c>
      <c r="B23" s="78"/>
      <c r="C23" s="79"/>
      <c r="D23" s="80"/>
      <c r="E23" s="78"/>
      <c r="F23" s="79"/>
      <c r="G23" s="80"/>
      <c r="H23" s="78"/>
      <c r="I23" s="79"/>
      <c r="J23" s="80"/>
      <c r="K23" s="78"/>
      <c r="L23" s="79"/>
      <c r="M23" s="80"/>
    </row>
    <row r="24" spans="1:13" s="72" customFormat="1" ht="15" customHeight="1" x14ac:dyDescent="0.2">
      <c r="A24" s="77" t="s">
        <v>23</v>
      </c>
      <c r="B24" s="78"/>
      <c r="C24" s="79"/>
      <c r="D24" s="80"/>
      <c r="E24" s="78"/>
      <c r="F24" s="79"/>
      <c r="G24" s="80"/>
      <c r="H24" s="78"/>
      <c r="I24" s="79"/>
      <c r="J24" s="80"/>
      <c r="K24" s="78"/>
      <c r="L24" s="79"/>
      <c r="M24" s="80"/>
    </row>
    <row r="25" spans="1:13" s="72" customFormat="1" x14ac:dyDescent="0.2">
      <c r="A25" s="77" t="s">
        <v>24</v>
      </c>
      <c r="B25" s="78"/>
      <c r="C25" s="79"/>
      <c r="D25" s="80"/>
      <c r="E25" s="78"/>
      <c r="F25" s="79"/>
      <c r="G25" s="80"/>
      <c r="H25" s="78"/>
      <c r="I25" s="79"/>
      <c r="J25" s="80"/>
      <c r="K25" s="78"/>
      <c r="L25" s="79"/>
      <c r="M25" s="80"/>
    </row>
    <row r="26" spans="1:13" s="72" customFormat="1" x14ac:dyDescent="0.2">
      <c r="A26" s="77" t="s">
        <v>25</v>
      </c>
      <c r="B26" s="78"/>
      <c r="C26" s="79"/>
      <c r="D26" s="80"/>
      <c r="E26" s="78"/>
      <c r="F26" s="79"/>
      <c r="G26" s="80"/>
      <c r="H26" s="78"/>
      <c r="I26" s="79"/>
      <c r="J26" s="80"/>
      <c r="K26" s="78"/>
      <c r="L26" s="79"/>
      <c r="M26" s="80"/>
    </row>
    <row r="27" spans="1:13" s="72" customFormat="1" x14ac:dyDescent="0.2">
      <c r="A27" s="77" t="s">
        <v>26</v>
      </c>
      <c r="B27" s="78"/>
      <c r="C27" s="79"/>
      <c r="D27" s="80"/>
      <c r="E27" s="78"/>
      <c r="F27" s="79"/>
      <c r="G27" s="80"/>
      <c r="H27" s="78"/>
      <c r="I27" s="79"/>
      <c r="J27" s="80"/>
      <c r="K27" s="78"/>
      <c r="L27" s="79"/>
      <c r="M27" s="80"/>
    </row>
    <row r="28" spans="1:13" s="72" customFormat="1" x14ac:dyDescent="0.2">
      <c r="A28" s="77" t="s">
        <v>27</v>
      </c>
      <c r="B28" s="78"/>
      <c r="C28" s="79"/>
      <c r="D28" s="80"/>
      <c r="E28" s="78"/>
      <c r="F28" s="79"/>
      <c r="G28" s="80"/>
      <c r="H28" s="78"/>
      <c r="I28" s="79"/>
      <c r="J28" s="80"/>
      <c r="K28" s="78"/>
      <c r="L28" s="79"/>
      <c r="M28" s="80"/>
    </row>
    <row r="29" spans="1:13" s="72" customFormat="1" x14ac:dyDescent="0.2">
      <c r="A29" s="77" t="s">
        <v>28</v>
      </c>
      <c r="B29" s="78"/>
      <c r="C29" s="79"/>
      <c r="D29" s="80"/>
      <c r="E29" s="78"/>
      <c r="F29" s="79"/>
      <c r="G29" s="80"/>
      <c r="H29" s="78"/>
      <c r="I29" s="79"/>
      <c r="J29" s="80"/>
      <c r="K29" s="78"/>
      <c r="L29" s="79"/>
      <c r="M29" s="80"/>
    </row>
    <row r="30" spans="1:13" s="72" customFormat="1" x14ac:dyDescent="0.2">
      <c r="A30" s="77" t="s">
        <v>29</v>
      </c>
      <c r="B30" s="78"/>
      <c r="C30" s="79"/>
      <c r="D30" s="80"/>
      <c r="E30" s="78"/>
      <c r="F30" s="79"/>
      <c r="G30" s="80"/>
      <c r="H30" s="78"/>
      <c r="I30" s="79"/>
      <c r="J30" s="80"/>
      <c r="K30" s="78"/>
      <c r="L30" s="79"/>
      <c r="M30" s="80"/>
    </row>
    <row r="31" spans="1:13" s="82" customFormat="1" ht="7.5" customHeight="1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</row>
    <row r="32" spans="1:13" s="83" customFormat="1" ht="6.75" customHeight="1" x14ac:dyDescent="0.2"/>
    <row r="34" spans="1:13" x14ac:dyDescent="0.2">
      <c r="A34" s="84"/>
      <c r="G34" s="85"/>
      <c r="H34" s="85"/>
    </row>
    <row r="35" spans="1:13" x14ac:dyDescent="0.2">
      <c r="A35" s="86" t="s">
        <v>45</v>
      </c>
      <c r="G35" s="85"/>
      <c r="H35" s="85"/>
      <c r="I35" s="85"/>
      <c r="J35" s="85"/>
    </row>
    <row r="36" spans="1:13" ht="15" x14ac:dyDescent="0.25">
      <c r="A36" s="87"/>
      <c r="B36" s="87"/>
      <c r="C36" s="60"/>
      <c r="G36" s="85"/>
      <c r="H36" s="85"/>
      <c r="I36" s="85"/>
      <c r="J36" s="85"/>
    </row>
    <row r="37" spans="1:13" ht="15" x14ac:dyDescent="0.25">
      <c r="A37" s="87"/>
      <c r="B37" s="87"/>
      <c r="C37" s="60"/>
      <c r="G37" s="85"/>
      <c r="H37" s="85"/>
      <c r="I37" s="85"/>
      <c r="J37" s="85"/>
    </row>
    <row r="38" spans="1:13" ht="15" x14ac:dyDescent="0.25">
      <c r="A38" s="87"/>
      <c r="B38" s="87"/>
      <c r="C38" s="60"/>
      <c r="G38" s="85"/>
      <c r="H38" s="85"/>
      <c r="I38" s="85"/>
      <c r="J38" s="85"/>
    </row>
    <row r="39" spans="1:13" ht="15" x14ac:dyDescent="0.25">
      <c r="A39" s="87"/>
      <c r="B39" s="87"/>
      <c r="C39" s="60"/>
      <c r="G39" s="85"/>
      <c r="H39" s="85"/>
      <c r="I39" s="85"/>
      <c r="J39" s="85"/>
    </row>
    <row r="40" spans="1:13" ht="15" x14ac:dyDescent="0.25">
      <c r="A40" s="87"/>
      <c r="B40" s="87"/>
      <c r="C40" s="60"/>
      <c r="G40" s="85"/>
      <c r="H40" s="85"/>
      <c r="I40" s="85"/>
      <c r="J40" s="85"/>
    </row>
    <row r="41" spans="1:13" x14ac:dyDescent="0.2">
      <c r="I41" s="85"/>
      <c r="J41" s="85"/>
      <c r="K41" s="85"/>
      <c r="L41" s="85"/>
    </row>
    <row r="42" spans="1:13" x14ac:dyDescent="0.2">
      <c r="I42" s="85"/>
      <c r="J42" s="85"/>
      <c r="K42" s="85"/>
      <c r="L42" s="85"/>
      <c r="M42" s="85"/>
    </row>
    <row r="43" spans="1:13" x14ac:dyDescent="0.2">
      <c r="L43" s="85"/>
      <c r="M43" s="85"/>
    </row>
    <row r="44" spans="1:13" x14ac:dyDescent="0.2">
      <c r="L44" s="85"/>
      <c r="M44" s="85"/>
    </row>
    <row r="45" spans="1:13" x14ac:dyDescent="0.2">
      <c r="L45" s="85"/>
      <c r="M45" s="85"/>
    </row>
    <row r="46" spans="1:13" x14ac:dyDescent="0.2">
      <c r="L46" s="85"/>
      <c r="M46" s="85"/>
    </row>
    <row r="59" spans="1:1" x14ac:dyDescent="0.2">
      <c r="A59" s="88" t="s">
        <v>46</v>
      </c>
    </row>
  </sheetData>
  <mergeCells count="52">
    <mergeCell ref="B30:D30"/>
    <mergeCell ref="E30:G30"/>
    <mergeCell ref="H30:J30"/>
    <mergeCell ref="K30:M30"/>
    <mergeCell ref="B28:D28"/>
    <mergeCell ref="E28:G28"/>
    <mergeCell ref="H28:J28"/>
    <mergeCell ref="K28:M28"/>
    <mergeCell ref="B29:D29"/>
    <mergeCell ref="E29:G29"/>
    <mergeCell ref="H29:J29"/>
    <mergeCell ref="K29:M29"/>
    <mergeCell ref="B26:D26"/>
    <mergeCell ref="E26:G26"/>
    <mergeCell ref="H26:J26"/>
    <mergeCell ref="K26:M26"/>
    <mergeCell ref="B27:D27"/>
    <mergeCell ref="E27:G27"/>
    <mergeCell ref="H27:J27"/>
    <mergeCell ref="K27:M27"/>
    <mergeCell ref="B24:D24"/>
    <mergeCell ref="E24:G24"/>
    <mergeCell ref="H24:J24"/>
    <mergeCell ref="K24:M24"/>
    <mergeCell ref="B25:D25"/>
    <mergeCell ref="E25:G25"/>
    <mergeCell ref="H25:J25"/>
    <mergeCell ref="K25:M25"/>
    <mergeCell ref="B22:D22"/>
    <mergeCell ref="E22:G22"/>
    <mergeCell ref="H22:J22"/>
    <mergeCell ref="K22:M22"/>
    <mergeCell ref="B23:D23"/>
    <mergeCell ref="E23:G23"/>
    <mergeCell ref="H23:J23"/>
    <mergeCell ref="K23:M23"/>
    <mergeCell ref="K19:M19"/>
    <mergeCell ref="B20:D20"/>
    <mergeCell ref="E20:G20"/>
    <mergeCell ref="H20:J20"/>
    <mergeCell ref="K20:M20"/>
    <mergeCell ref="B21:D21"/>
    <mergeCell ref="E21:G21"/>
    <mergeCell ref="H21:J21"/>
    <mergeCell ref="K21:M21"/>
    <mergeCell ref="A1:I1"/>
    <mergeCell ref="A2:I2"/>
    <mergeCell ref="B3:D3"/>
    <mergeCell ref="B4:D4"/>
    <mergeCell ref="B19:D19"/>
    <mergeCell ref="E19:G19"/>
    <mergeCell ref="H19:J19"/>
  </mergeCells>
  <hyperlinks>
    <hyperlink ref="A5" location="Statements!A1" display="Click to review the Non Disclosure Agreement"/>
    <hyperlink ref="A6" location="Statements!Q1" display="Click to review the Nepotism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342900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</vt:lpstr>
      <vt:lpstr>Evaluator 3</vt:lpstr>
      <vt:lpstr>Evaluator 4</vt:lpstr>
      <vt:lpstr>Evaluator 5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2020-10-01T18:26:05Z</dcterms:modified>
</cp:coreProperties>
</file>