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PURCHASING_New\Contracts Reporting\FY2021\04_Open Record Evaluations\"/>
    </mc:Choice>
  </mc:AlternateContent>
  <bookViews>
    <workbookView xWindow="0" yWindow="0" windowWidth="13665" windowHeight="8430" tabRatio="722" activeTab="7"/>
  </bookViews>
  <sheets>
    <sheet name="Evaluator 1" sheetId="2" r:id="rId1"/>
    <sheet name="Evaluator 2" sheetId="3" r:id="rId2"/>
    <sheet name="Evaluator 3" sheetId="5" r:id="rId3"/>
    <sheet name="Evaluator 4" sheetId="9" r:id="rId4"/>
    <sheet name="Evaluator 5" sheetId="15" r:id="rId5"/>
    <sheet name="Cost Summary" sheetId="14" r:id="rId6"/>
    <sheet name="Summary" sheetId="1" r:id="rId7"/>
    <sheet name="Evaluation" sheetId="16" r:id="rId8"/>
  </sheets>
  <definedNames>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FALSE</definedName>
    <definedName name="_AtRisk_SimSetting_LiveUpdatePeriod" hidden="1">-1</definedName>
    <definedName name="_AtRisk_SimSetting_RandomNumberGenerator" hidden="1">7</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TRUE</definedName>
    <definedName name="RiskUseMultipleCPUs" hidden="1">TRUE</definedName>
  </definedNames>
  <calcPr calcId="152511"/>
</workbook>
</file>

<file path=xl/calcChain.xml><?xml version="1.0" encoding="utf-8"?>
<calcChain xmlns="http://schemas.openxmlformats.org/spreadsheetml/2006/main">
  <c r="A4" i="14" l="1"/>
  <c r="A3" i="14"/>
  <c r="K6" i="1" l="1"/>
  <c r="L6" i="1"/>
  <c r="M6" i="1"/>
  <c r="N6" i="1"/>
  <c r="J6" i="1"/>
  <c r="F4" i="14" l="1"/>
  <c r="J4" i="14" s="1"/>
  <c r="B4" i="14" s="1"/>
  <c r="H4" i="14" s="1"/>
  <c r="A13" i="14"/>
  <c r="F3" i="14"/>
  <c r="J3" i="14" s="1"/>
  <c r="B3" i="14" s="1"/>
  <c r="H3" i="14" s="1"/>
  <c r="A12" i="14"/>
  <c r="H6" i="14" l="1"/>
  <c r="B13" i="14" s="1"/>
  <c r="H5" i="9" l="1"/>
  <c r="J5" i="9" s="1"/>
  <c r="E8" i="1" s="1"/>
  <c r="H5" i="3"/>
  <c r="J5" i="3" s="1"/>
  <c r="C8" i="1" s="1"/>
  <c r="H5" i="15"/>
  <c r="J5" i="15" s="1"/>
  <c r="F8" i="1" s="1"/>
  <c r="H5" i="5"/>
  <c r="J5" i="5" s="1"/>
  <c r="D8" i="1" s="1"/>
  <c r="H5" i="2"/>
  <c r="D13" i="14"/>
  <c r="E13" i="14" s="1"/>
  <c r="D12" i="14"/>
  <c r="E12" i="14" s="1"/>
  <c r="B12" i="14"/>
  <c r="C12" i="14" l="1"/>
  <c r="H4" i="9"/>
  <c r="J4" i="9" s="1"/>
  <c r="E7" i="1" s="1"/>
  <c r="M7" i="1" s="1"/>
  <c r="H4" i="15"/>
  <c r="J4" i="15" s="1"/>
  <c r="F7" i="1" s="1"/>
  <c r="N7" i="1" s="1"/>
  <c r="H4" i="5"/>
  <c r="J4" i="5" s="1"/>
  <c r="D7" i="1" s="1"/>
  <c r="L7" i="1" s="1"/>
  <c r="H4" i="2"/>
  <c r="H4" i="3"/>
  <c r="J4" i="3" s="1"/>
  <c r="C7" i="1" s="1"/>
  <c r="K7" i="1" s="1"/>
  <c r="M8" i="1"/>
  <c r="C13" i="14"/>
  <c r="N8" i="1" l="1"/>
  <c r="K8" i="1"/>
  <c r="L8" i="1"/>
  <c r="J4" i="2"/>
  <c r="B7" i="1" s="1"/>
  <c r="J5" i="2"/>
  <c r="B8" i="1" s="1"/>
  <c r="J7" i="1" l="1"/>
  <c r="A8" i="1"/>
  <c r="A7" i="1"/>
  <c r="J8" i="1" l="1"/>
  <c r="O8" i="1" s="1"/>
  <c r="G8" i="1"/>
  <c r="G7" i="1"/>
  <c r="O7" i="1"/>
  <c r="P8" i="1" l="1"/>
  <c r="P7" i="1"/>
</calcChain>
</file>

<file path=xl/comments1.xml><?xml version="1.0" encoding="utf-8"?>
<comments xmlns="http://schemas.openxmlformats.org/spreadsheetml/2006/main">
  <authors>
    <author>Jamil, Hasan R</author>
  </authors>
  <commentList>
    <comment ref="H2" authorId="0" shapeId="0">
      <text>
        <r>
          <rPr>
            <b/>
            <sz val="9"/>
            <color indexed="81"/>
            <rFont val="Tahoma"/>
            <family val="2"/>
          </rPr>
          <t xml:space="preserve">Fromula
Fee on CCL + Pre-Construction Phase Fee + Staff Amt 24 Months Term + Bonds and Insurance Amt
</t>
        </r>
      </text>
    </comment>
    <comment ref="J2" authorId="0" shapeId="0">
      <text>
        <r>
          <rPr>
            <b/>
            <sz val="9"/>
            <color indexed="81"/>
            <rFont val="Tahoma"/>
            <family val="2"/>
          </rPr>
          <t>COW Calculation</t>
        </r>
        <r>
          <rPr>
            <sz val="9"/>
            <color indexed="81"/>
            <rFont val="Tahoma"/>
            <family val="2"/>
          </rPr>
          <t xml:space="preserve">
COW = ((CCL)–(staff+bonds)–(Precon))/(fee%+1)</t>
        </r>
      </text>
    </comment>
    <comment ref="B11" authorId="0" shapeId="0">
      <text>
        <r>
          <rPr>
            <b/>
            <sz val="9"/>
            <color indexed="81"/>
            <rFont val="Tahoma"/>
            <family val="2"/>
          </rPr>
          <t>Fromula:
((1-(Vendor Amount - Lowest Vendor Amount)/Lowest Vendor Amount)*High Score)</t>
        </r>
        <r>
          <rPr>
            <sz val="9"/>
            <color indexed="81"/>
            <rFont val="Tahoma"/>
            <family val="2"/>
          </rPr>
          <t xml:space="preserve">
</t>
        </r>
      </text>
    </comment>
  </commentList>
</comments>
</file>

<file path=xl/comments2.xml><?xml version="1.0" encoding="utf-8"?>
<comments xmlns="http://schemas.openxmlformats.org/spreadsheetml/2006/main">
  <authors>
    <author>Jamil, Hasan R</author>
  </authors>
  <commentList>
    <comment ref="A5" authorId="0" shapeId="0">
      <text>
        <r>
          <rPr>
            <b/>
            <sz val="10"/>
            <color indexed="81"/>
            <rFont val="Tahoma"/>
            <family val="2"/>
          </rPr>
          <t xml:space="preserve">Non Disclosure Agreement
</t>
        </r>
        <r>
          <rPr>
            <sz val="9"/>
            <color indexed="81"/>
            <rFont val="Tahoma"/>
            <family val="2"/>
          </rPr>
          <t xml:space="preserve">
--By receipt of the Non-Disclosure Statement below, you have acknowledged and will not divulge any information concerning this submittal / evaluation to anyone who is not part of the committee.
--Scores are not divulged between team members during the evaluation period. Total score / summary sheet will be distributed among team members after the evaluation completion date.
--Evaluate submittals independently and impartially.
--If a respondent / vendor contacts you, please refer them to the purchaser. No communication is allowed between respondents / vendors and evaluators during the evaluation period.
--If an evaluation team member has questions on a submittal, submit in writing to the Purchaser. The Purchaser will contact the respondent, obtain an explanation and prepare a written response. All committee members will be provided a copy of the response.
--Please safeguard the submittals when not evaluating.
--Please note that evaluator comments written on the matrix are subject to the Open Records Act.
--Questions regarding the contents, status or ranking of any submitted responses will be coordinated through the team leader and committee members. Please do not give biased opinions about respondents and  /or the content of their responses.
--Please email your completed evaluation matrix to the Purchaser no later than the deadline above.
I,  the person named  above, hereby certify that the following statements are true and correct and that I understand and agree to be bound by the commitments contained herein. 
I am acting at the request of the  </t>
        </r>
        <r>
          <rPr>
            <b/>
            <sz val="9"/>
            <color indexed="81"/>
            <rFont val="Tahoma"/>
            <family val="2"/>
          </rPr>
          <t>University of Houston System</t>
        </r>
        <r>
          <rPr>
            <sz val="9"/>
            <color indexed="81"/>
            <rFont val="Tahoma"/>
            <family val="2"/>
          </rPr>
          <t xml:space="preserve">  as a participant in the procurement above.
I am acting of my own accord and am not acting under duress. I am not currently employed by, nor am I receiving any compensation from, nor have I been the recipient of any present or future economic opportunity, employment, gift, loan, gratuity, special discount, trip, favor, or service in connection with any responses or involved respondent in return for favorable consideration. I have no preconceived position on the relative merits of any of the submitted responses nor have I established a personal preference or position on the worth or standing of any respondent participating in this action.
I agree not to disclose or otherwise divulge any information pertaining to the contents, status, or ranking of any submitted responses to anyone other than the evaluation team leader or other evaluation team members. I understand the terms "disclose or otherwise divulge" to include, but are not limited to, reproduction of any part or portion of any responses, or removal of same from designated areas without prior authorization from the evaluation team leader. I agree to perform any and all evaluations of said submitted responses in an unbiased manner, to the best of my ability, and with the best interest of the State of Texas paramount in all decisions.</t>
        </r>
      </text>
    </comment>
  </commentList>
</comments>
</file>

<file path=xl/sharedStrings.xml><?xml version="1.0" encoding="utf-8"?>
<sst xmlns="http://schemas.openxmlformats.org/spreadsheetml/2006/main" count="114" uniqueCount="59">
  <si>
    <t xml:space="preserve">RESPONDENT SUMMARY </t>
  </si>
  <si>
    <t>Evaluator 1</t>
  </si>
  <si>
    <t>Evaluator 2</t>
  </si>
  <si>
    <t>Evaluator 3</t>
  </si>
  <si>
    <t>Evaluator 4</t>
  </si>
  <si>
    <t>Evaluator 5</t>
  </si>
  <si>
    <t>EVALUATION SUMMARY</t>
  </si>
  <si>
    <t>updated 11/17</t>
  </si>
  <si>
    <t>Rank of Average</t>
  </si>
  <si>
    <t>Rank</t>
  </si>
  <si>
    <t>Average Total Score</t>
  </si>
  <si>
    <t>Score</t>
  </si>
  <si>
    <t>Technical</t>
  </si>
  <si>
    <t>Avg of comm rank per vendor</t>
  </si>
  <si>
    <t>Pre-Construction Phase</t>
  </si>
  <si>
    <t>Construction Phase</t>
  </si>
  <si>
    <t xml:space="preserve"> </t>
  </si>
  <si>
    <t>Fee on COW</t>
  </si>
  <si>
    <t>Fee</t>
  </si>
  <si>
    <t>Fee Percentage</t>
  </si>
  <si>
    <t>Staff Amt Monthly</t>
  </si>
  <si>
    <t>Bonds and Insurance Amt</t>
  </si>
  <si>
    <t xml:space="preserve">Sum of Fees </t>
  </si>
  <si>
    <t xml:space="preserve">Cost of Work </t>
  </si>
  <si>
    <t>CCL</t>
  </si>
  <si>
    <t>Project Month:</t>
  </si>
  <si>
    <t>Lowest Sum:</t>
  </si>
  <si>
    <t xml:space="preserve">Formula = </t>
  </si>
  <si>
    <t>((1-Vendor Amount - Lowest Vendor Amount)/Lowest Vendor Amount)*High Score)</t>
  </si>
  <si>
    <t>SCORING SUMMARY</t>
  </si>
  <si>
    <t>Delta to Low Bid</t>
  </si>
  <si>
    <t>Delta % to Low Bid</t>
  </si>
  <si>
    <t>Total</t>
  </si>
  <si>
    <t>RFP730-21043 CMAR Garage #5 – Parking Services Office Buildout</t>
  </si>
  <si>
    <t xml:space="preserve"> Criteria 1 &amp; 3</t>
  </si>
  <si>
    <t xml:space="preserve"> Criteria 2 &amp; 4</t>
  </si>
  <si>
    <t xml:space="preserve"> Criteria 5 &amp; 6</t>
  </si>
  <si>
    <t xml:space="preserve"> Criteria 7</t>
  </si>
  <si>
    <t xml:space="preserve"> Criteria 8</t>
  </si>
  <si>
    <t xml:space="preserve"> Criteria 9</t>
  </si>
  <si>
    <t>CMC</t>
  </si>
  <si>
    <t>Construction Managers of Southeast Texas</t>
  </si>
  <si>
    <t>Staff Amt 3 Months Term</t>
  </si>
  <si>
    <t>NOTE:  Purchasing is basing the monthly Staffing Amt given by facilities on 3 months:
Notice to Proceed (NTP): August 15, 2021
Construction Mobilization: August 21, 2021
Substantial Completion: 60 days after NTP
Final Completion: 90 days after NTP</t>
  </si>
  <si>
    <t xml:space="preserve">University of Houston Evaluation Matrix </t>
  </si>
  <si>
    <t>Name</t>
  </si>
  <si>
    <t>Evaluation Due Date</t>
  </si>
  <si>
    <t>6/25/2021 @ 3 pm</t>
  </si>
  <si>
    <t>Non Disclosure Agreement</t>
  </si>
  <si>
    <t>By initialing, I agree that I have read and understood the Non Disclosure Agreement.</t>
  </si>
  <si>
    <t>Respondent’s Pre-Construction Phase Services, Project Execution Plan, and Estimating and Cost Control Measures (Sections 4.4 &amp; 4.6)</t>
  </si>
  <si>
    <t>Respondent’s Construction Phase Services and Project Execution Plan, and Project Planning and Scheduling (Sections 4.5 &amp; 4.7)</t>
  </si>
  <si>
    <t>Respondent’s Safety Management and Warranty and Service Support Programs (Sections 4.8 &amp; 4.9)</t>
  </si>
  <si>
    <t>Respondent’s Quality Control and Commissioning Program (Section 4.10)</t>
  </si>
  <si>
    <t>Respondent’s Cost and Delivery Proposal (Section 4.11)
**PURCHASING WILL SCORE COST.  COMMITTEE DOES NOT NEED TO SCORE.**</t>
  </si>
  <si>
    <t>Respondent’s Past Experience (Section 4.12)</t>
  </si>
  <si>
    <t>Points (1-5)</t>
  </si>
  <si>
    <t xml:space="preserve">Committee Members: </t>
  </si>
  <si>
    <t>Updated: 10/19</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</si>
</sst>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_(&quot;$&quot;* \(#,##0.00\);_(&quot;$&quot;* &quot;-&quot;??_);_(@_)"/>
    <numFmt numFmtId="43" formatCode="_(* #,##0.00_);_(* \(#,##0.00\);_(* &quot;-&quot;??_);_(@_)"/>
    <numFmt numFmtId="164" formatCode="_([$$-409]* #,##0_);_([$$-409]* \(#,##0\);_([$$-409]* &quot;-&quot;_);_(@_)"/>
    <numFmt numFmtId="165" formatCode="_([$$-409]* #,##0.00_);_([$$-409]* \(#,##0.00\);_([$$-409]* &quot;-&quot;??_);_(@_)"/>
    <numFmt numFmtId="166" formatCode="[$-F800]dddd\,\ mmmm\ dd\,\ yyyy"/>
  </numFmts>
  <fonts count="6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sz val="12"/>
      <name val="Arial"/>
      <family val="2"/>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2"/>
      <color rgb="FFFF0000"/>
      <name val="Arial"/>
      <family val="2"/>
    </font>
    <font>
      <b/>
      <sz val="11"/>
      <name val="Arial"/>
      <family val="2"/>
    </font>
    <font>
      <sz val="11"/>
      <name val="Arial"/>
      <family val="2"/>
    </font>
    <font>
      <sz val="8"/>
      <name val="Arial"/>
      <family val="2"/>
    </font>
    <font>
      <b/>
      <sz val="10"/>
      <color theme="1"/>
      <name val="Arial"/>
      <family val="2"/>
    </font>
    <font>
      <b/>
      <sz val="10"/>
      <name val="Arial"/>
      <family val="2"/>
    </font>
    <font>
      <sz val="10"/>
      <color rgb="FFFF0000"/>
      <name val="Arial"/>
      <family val="2"/>
    </font>
    <font>
      <b/>
      <sz val="10"/>
      <color rgb="FFFF0000"/>
      <name val="Arial"/>
      <family val="2"/>
    </font>
    <font>
      <sz val="9"/>
      <color indexed="81"/>
      <name val="Tahoma"/>
      <family val="2"/>
    </font>
    <font>
      <sz val="10"/>
      <name val="Arial"/>
      <family val="2"/>
    </font>
    <font>
      <b/>
      <sz val="11"/>
      <color theme="1"/>
      <name val="Calibri"/>
      <family val="2"/>
      <scheme val="minor"/>
    </font>
    <font>
      <b/>
      <i/>
      <sz val="10"/>
      <name val="Arial"/>
      <family val="2"/>
    </font>
    <font>
      <b/>
      <i/>
      <sz val="11"/>
      <color theme="1"/>
      <name val="Calibri"/>
      <family val="2"/>
      <scheme val="minor"/>
    </font>
    <font>
      <b/>
      <sz val="11"/>
      <color rgb="FFFF0000"/>
      <name val="Calibri"/>
      <family val="2"/>
      <scheme val="minor"/>
    </font>
    <font>
      <b/>
      <i/>
      <sz val="11"/>
      <color rgb="FFFF0000"/>
      <name val="Calibri"/>
      <family val="2"/>
      <scheme val="minor"/>
    </font>
    <font>
      <b/>
      <sz val="16"/>
      <name val="Arial"/>
      <family val="2"/>
    </font>
    <font>
      <b/>
      <sz val="9"/>
      <color indexed="81"/>
      <name val="Tahoma"/>
      <family val="2"/>
    </font>
    <font>
      <b/>
      <sz val="10"/>
      <color theme="1"/>
      <name val="Calibri"/>
      <family val="2"/>
      <scheme val="minor"/>
    </font>
    <font>
      <sz val="10"/>
      <color theme="1"/>
      <name val="Arial"/>
      <family val="2"/>
    </font>
    <font>
      <u/>
      <sz val="11"/>
      <color theme="10"/>
      <name val="Calibri"/>
      <family val="2"/>
      <scheme val="minor"/>
    </font>
    <font>
      <b/>
      <u/>
      <sz val="11"/>
      <color theme="10"/>
      <name val="Calibri"/>
      <family val="2"/>
      <scheme val="minor"/>
    </font>
    <font>
      <sz val="9"/>
      <name val="Arial"/>
      <family val="2"/>
    </font>
    <font>
      <b/>
      <sz val="8"/>
      <color rgb="FFFF0000"/>
      <name val="Arial"/>
      <family val="2"/>
    </font>
    <font>
      <sz val="8"/>
      <color rgb="FFFF0000"/>
      <name val="Arial"/>
      <family val="2"/>
    </font>
    <font>
      <b/>
      <sz val="8"/>
      <name val="Arial"/>
      <family val="2"/>
    </font>
    <font>
      <b/>
      <sz val="10"/>
      <color rgb="FF000000"/>
      <name val="Arial"/>
      <family val="2"/>
    </font>
    <font>
      <sz val="9"/>
      <color theme="1"/>
      <name val="Calibri"/>
      <family val="2"/>
      <scheme val="minor"/>
    </font>
    <font>
      <b/>
      <sz val="10"/>
      <color indexed="81"/>
      <name val="Tahoma"/>
      <family val="2"/>
    </font>
  </fonts>
  <fills count="33">
    <fill>
      <patternFill patternType="none"/>
    </fill>
    <fill>
      <patternFill patternType="gray125"/>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rgb="FFFFFF00"/>
        <bgColor indexed="64"/>
      </patternFill>
    </fill>
    <fill>
      <patternFill patternType="solid">
        <fgColor theme="0" tint="-4.9989318521683403E-2"/>
        <bgColor indexed="64"/>
      </patternFill>
    </fill>
    <fill>
      <patternFill patternType="solid">
        <fgColor theme="0"/>
        <bgColor indexed="64"/>
      </patternFill>
    </fill>
    <fill>
      <patternFill patternType="solid">
        <fgColor rgb="FF00B0F0"/>
        <bgColor indexed="64"/>
      </patternFill>
    </fill>
    <fill>
      <patternFill patternType="solid">
        <fgColor rgb="FF92D050"/>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0" tint="-0.34998626667073579"/>
        <bgColor indexed="64"/>
      </patternFill>
    </fill>
  </fills>
  <borders count="39">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bottom style="hair">
        <color auto="1"/>
      </bottom>
      <diagonal/>
    </border>
    <border>
      <left/>
      <right/>
      <top style="hair">
        <color auto="1"/>
      </top>
      <bottom style="hair">
        <color auto="1"/>
      </bottom>
      <diagonal/>
    </border>
    <border>
      <left style="medium">
        <color auto="1"/>
      </left>
      <right/>
      <top/>
      <bottom style="hair">
        <color auto="1"/>
      </bottom>
      <diagonal/>
    </border>
    <border>
      <left style="medium">
        <color auto="1"/>
      </left>
      <right/>
      <top/>
      <bottom/>
      <diagonal/>
    </border>
    <border>
      <left style="medium">
        <color indexed="64"/>
      </left>
      <right/>
      <top style="hair">
        <color auto="1"/>
      </top>
      <bottom style="hair">
        <color auto="1"/>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thin">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top/>
      <bottom style="medium">
        <color indexed="64"/>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right/>
      <top style="thin">
        <color indexed="64"/>
      </top>
      <bottom/>
      <diagonal/>
    </border>
  </borders>
  <cellStyleXfs count="115">
    <xf numFmtId="0" fontId="0" fillId="0" borderId="0"/>
    <xf numFmtId="44" fontId="20" fillId="0" borderId="0" applyFont="0" applyFill="0" applyBorder="0" applyAlignment="0" applyProtection="0"/>
    <xf numFmtId="0" fontId="20" fillId="0" borderId="0"/>
    <xf numFmtId="0" fontId="17" fillId="0" borderId="0"/>
    <xf numFmtId="0" fontId="17" fillId="0" borderId="0"/>
    <xf numFmtId="0" fontId="20" fillId="2" borderId="1" applyNumberFormat="0" applyFont="0" applyAlignment="0" applyProtection="0"/>
    <xf numFmtId="0" fontId="22" fillId="3" borderId="0" applyNumberFormat="0" applyBorder="0" applyAlignment="0" applyProtection="0"/>
    <xf numFmtId="0" fontId="22" fillId="4" borderId="0" applyNumberFormat="0" applyBorder="0" applyAlignment="0" applyProtection="0"/>
    <xf numFmtId="0" fontId="22" fillId="5" borderId="0" applyNumberFormat="0" applyBorder="0" applyAlignment="0" applyProtection="0"/>
    <xf numFmtId="0" fontId="22" fillId="6" borderId="0" applyNumberFormat="0" applyBorder="0" applyAlignment="0" applyProtection="0"/>
    <xf numFmtId="0" fontId="22" fillId="7" borderId="0" applyNumberFormat="0" applyBorder="0" applyAlignment="0" applyProtection="0"/>
    <xf numFmtId="0" fontId="22" fillId="8"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11" borderId="0" applyNumberFormat="0" applyBorder="0" applyAlignment="0" applyProtection="0"/>
    <xf numFmtId="0" fontId="22" fillId="6" borderId="0" applyNumberFormat="0" applyBorder="0" applyAlignment="0" applyProtection="0"/>
    <xf numFmtId="0" fontId="22" fillId="9" borderId="0" applyNumberFormat="0" applyBorder="0" applyAlignment="0" applyProtection="0"/>
    <xf numFmtId="0" fontId="22" fillId="12" borderId="0" applyNumberFormat="0" applyBorder="0" applyAlignment="0" applyProtection="0"/>
    <xf numFmtId="0" fontId="23" fillId="13" borderId="0" applyNumberFormat="0" applyBorder="0" applyAlignment="0" applyProtection="0"/>
    <xf numFmtId="0" fontId="23" fillId="10" borderId="0" applyNumberFormat="0" applyBorder="0" applyAlignment="0" applyProtection="0"/>
    <xf numFmtId="0" fontId="23" fillId="11"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23" fillId="19"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23" fillId="20" borderId="0" applyNumberFormat="0" applyBorder="0" applyAlignment="0" applyProtection="0"/>
    <xf numFmtId="0" fontId="24" fillId="4" borderId="0" applyNumberFormat="0" applyBorder="0" applyAlignment="0" applyProtection="0"/>
    <xf numFmtId="0" fontId="25" fillId="21" borderId="2" applyNumberFormat="0" applyAlignment="0" applyProtection="0"/>
    <xf numFmtId="0" fontId="26" fillId="22" borderId="3" applyNumberFormat="0" applyAlignment="0" applyProtection="0"/>
    <xf numFmtId="0" fontId="27" fillId="0" borderId="0" applyNumberFormat="0" applyFill="0" applyBorder="0" applyAlignment="0" applyProtection="0"/>
    <xf numFmtId="0" fontId="28" fillId="5" borderId="0" applyNumberFormat="0" applyBorder="0" applyAlignment="0" applyProtection="0"/>
    <xf numFmtId="0" fontId="29" fillId="0" borderId="4" applyNumberFormat="0" applyFill="0" applyAlignment="0" applyProtection="0"/>
    <xf numFmtId="0" fontId="30" fillId="0" borderId="5" applyNumberFormat="0" applyFill="0" applyAlignment="0" applyProtection="0"/>
    <xf numFmtId="0" fontId="31" fillId="0" borderId="6" applyNumberFormat="0" applyFill="0" applyAlignment="0" applyProtection="0"/>
    <xf numFmtId="0" fontId="31" fillId="0" borderId="0" applyNumberFormat="0" applyFill="0" applyBorder="0" applyAlignment="0" applyProtection="0"/>
    <xf numFmtId="0" fontId="32" fillId="8" borderId="2" applyNumberFormat="0" applyAlignment="0" applyProtection="0"/>
    <xf numFmtId="0" fontId="33" fillId="0" borderId="7" applyNumberFormat="0" applyFill="0" applyAlignment="0" applyProtection="0"/>
    <xf numFmtId="0" fontId="34" fillId="23" borderId="0" applyNumberFormat="0" applyBorder="0" applyAlignment="0" applyProtection="0"/>
    <xf numFmtId="0" fontId="21" fillId="2" borderId="1" applyNumberFormat="0" applyFont="0" applyAlignment="0" applyProtection="0"/>
    <xf numFmtId="0" fontId="35" fillId="21" borderId="8" applyNumberFormat="0" applyAlignment="0" applyProtection="0"/>
    <xf numFmtId="0" fontId="36" fillId="0" borderId="0" applyNumberFormat="0" applyFill="0" applyBorder="0" applyAlignment="0" applyProtection="0"/>
    <xf numFmtId="0" fontId="37" fillId="0" borderId="9" applyNumberFormat="0" applyFill="0" applyAlignment="0" applyProtection="0"/>
    <xf numFmtId="0" fontId="38" fillId="0" borderId="0" applyNumberFormat="0" applyFill="0" applyBorder="0" applyAlignment="0" applyProtection="0"/>
    <xf numFmtId="0" fontId="16" fillId="0" borderId="0"/>
    <xf numFmtId="0" fontId="22" fillId="3" borderId="0" applyNumberFormat="0" applyBorder="0" applyAlignment="0" applyProtection="0"/>
    <xf numFmtId="0" fontId="22" fillId="4" borderId="0" applyNumberFormat="0" applyBorder="0" applyAlignment="0" applyProtection="0"/>
    <xf numFmtId="0" fontId="22" fillId="5" borderId="0" applyNumberFormat="0" applyBorder="0" applyAlignment="0" applyProtection="0"/>
    <xf numFmtId="0" fontId="22" fillId="6" borderId="0" applyNumberFormat="0" applyBorder="0" applyAlignment="0" applyProtection="0"/>
    <xf numFmtId="0" fontId="22" fillId="7" borderId="0" applyNumberFormat="0" applyBorder="0" applyAlignment="0" applyProtection="0"/>
    <xf numFmtId="0" fontId="22" fillId="8"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11" borderId="0" applyNumberFormat="0" applyBorder="0" applyAlignment="0" applyProtection="0"/>
    <xf numFmtId="0" fontId="22" fillId="6" borderId="0" applyNumberFormat="0" applyBorder="0" applyAlignment="0" applyProtection="0"/>
    <xf numFmtId="0" fontId="22" fillId="9" borderId="0" applyNumberFormat="0" applyBorder="0" applyAlignment="0" applyProtection="0"/>
    <xf numFmtId="0" fontId="22" fillId="12" borderId="0" applyNumberFormat="0" applyBorder="0" applyAlignment="0" applyProtection="0"/>
    <xf numFmtId="0" fontId="23" fillId="13" borderId="0" applyNumberFormat="0" applyBorder="0" applyAlignment="0" applyProtection="0"/>
    <xf numFmtId="0" fontId="23" fillId="10" borderId="0" applyNumberFormat="0" applyBorder="0" applyAlignment="0" applyProtection="0"/>
    <xf numFmtId="0" fontId="23" fillId="11"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23" fillId="19"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23" fillId="20" borderId="0" applyNumberFormat="0" applyBorder="0" applyAlignment="0" applyProtection="0"/>
    <xf numFmtId="0" fontId="24" fillId="4" borderId="0" applyNumberFormat="0" applyBorder="0" applyAlignment="0" applyProtection="0"/>
    <xf numFmtId="0" fontId="25" fillId="21" borderId="2" applyNumberFormat="0" applyAlignment="0" applyProtection="0"/>
    <xf numFmtId="0" fontId="26" fillId="22" borderId="3" applyNumberFormat="0" applyAlignment="0" applyProtection="0"/>
    <xf numFmtId="0" fontId="27" fillId="0" borderId="0" applyNumberFormat="0" applyFill="0" applyBorder="0" applyAlignment="0" applyProtection="0"/>
    <xf numFmtId="0" fontId="28" fillId="5" borderId="0" applyNumberFormat="0" applyBorder="0" applyAlignment="0" applyProtection="0"/>
    <xf numFmtId="0" fontId="29" fillId="0" borderId="4" applyNumberFormat="0" applyFill="0" applyAlignment="0" applyProtection="0"/>
    <xf numFmtId="0" fontId="30" fillId="0" borderId="5" applyNumberFormat="0" applyFill="0" applyAlignment="0" applyProtection="0"/>
    <xf numFmtId="0" fontId="31" fillId="0" borderId="6" applyNumberFormat="0" applyFill="0" applyAlignment="0" applyProtection="0"/>
    <xf numFmtId="0" fontId="31" fillId="0" borderId="0" applyNumberFormat="0" applyFill="0" applyBorder="0" applyAlignment="0" applyProtection="0"/>
    <xf numFmtId="0" fontId="32" fillId="8" borderId="2" applyNumberFormat="0" applyAlignment="0" applyProtection="0"/>
    <xf numFmtId="0" fontId="33" fillId="0" borderId="7" applyNumberFormat="0" applyFill="0" applyAlignment="0" applyProtection="0"/>
    <xf numFmtId="0" fontId="34" fillId="23" borderId="0" applyNumberFormat="0" applyBorder="0" applyAlignment="0" applyProtection="0"/>
    <xf numFmtId="0" fontId="35" fillId="21" borderId="8" applyNumberFormat="0" applyAlignment="0" applyProtection="0"/>
    <xf numFmtId="0" fontId="36" fillId="0" borderId="0" applyNumberFormat="0" applyFill="0" applyBorder="0" applyAlignment="0" applyProtection="0"/>
    <xf numFmtId="0" fontId="37" fillId="0" borderId="9" applyNumberFormat="0" applyFill="0" applyAlignment="0" applyProtection="0"/>
    <xf numFmtId="0" fontId="38" fillId="0" borderId="0" applyNumberFormat="0" applyFill="0" applyBorder="0" applyAlignment="0" applyProtection="0"/>
    <xf numFmtId="0" fontId="20" fillId="0" borderId="0"/>
    <xf numFmtId="0" fontId="20" fillId="2" borderId="1" applyNumberFormat="0" applyFont="0" applyAlignment="0" applyProtection="0"/>
    <xf numFmtId="0" fontId="15" fillId="0" borderId="0"/>
    <xf numFmtId="0" fontId="14" fillId="0" borderId="0"/>
    <xf numFmtId="0" fontId="13" fillId="0" borderId="0"/>
    <xf numFmtId="0" fontId="12" fillId="0" borderId="0"/>
    <xf numFmtId="0" fontId="11" fillId="0" borderId="0"/>
    <xf numFmtId="0" fontId="10" fillId="0" borderId="0"/>
    <xf numFmtId="0" fontId="9" fillId="0" borderId="0"/>
    <xf numFmtId="0" fontId="8" fillId="0" borderId="0"/>
    <xf numFmtId="0" fontId="20" fillId="0" borderId="0"/>
    <xf numFmtId="0" fontId="20" fillId="2" borderId="1" applyNumberFormat="0" applyFont="0" applyAlignment="0" applyProtection="0"/>
    <xf numFmtId="0" fontId="8" fillId="0" borderId="0"/>
    <xf numFmtId="0" fontId="7" fillId="0" borderId="0"/>
    <xf numFmtId="0" fontId="7" fillId="0" borderId="0"/>
    <xf numFmtId="0" fontId="6" fillId="0" borderId="0"/>
    <xf numFmtId="0" fontId="6" fillId="0" borderId="0"/>
    <xf numFmtId="0" fontId="5" fillId="0" borderId="0"/>
    <xf numFmtId="43" fontId="20" fillId="0" borderId="0" applyFont="0" applyFill="0" applyBorder="0" applyAlignment="0" applyProtection="0"/>
    <xf numFmtId="0" fontId="4" fillId="0" borderId="0"/>
    <xf numFmtId="44" fontId="48" fillId="0" borderId="0" applyFont="0" applyFill="0" applyBorder="0" applyAlignment="0" applyProtection="0"/>
    <xf numFmtId="0" fontId="3" fillId="0" borderId="0"/>
    <xf numFmtId="0" fontId="2" fillId="0" borderId="0"/>
    <xf numFmtId="0" fontId="2" fillId="0" borderId="0"/>
    <xf numFmtId="9" fontId="2" fillId="0" borderId="0" applyFont="0" applyFill="0" applyBorder="0" applyAlignment="0" applyProtection="0"/>
    <xf numFmtId="0" fontId="1" fillId="0" borderId="0"/>
    <xf numFmtId="0" fontId="58" fillId="0" borderId="0" applyNumberFormat="0" applyFill="0" applyBorder="0" applyAlignment="0" applyProtection="0"/>
  </cellStyleXfs>
  <cellXfs count="169">
    <xf numFmtId="0" fontId="0" fillId="0" borderId="0" xfId="0"/>
    <xf numFmtId="0" fontId="0" fillId="0" borderId="0" xfId="0" applyBorder="1"/>
    <xf numFmtId="0" fontId="18" fillId="0" borderId="0" xfId="0" applyFont="1" applyBorder="1" applyAlignment="1"/>
    <xf numFmtId="0" fontId="0" fillId="0" borderId="0" xfId="0" applyBorder="1"/>
    <xf numFmtId="0" fontId="18" fillId="0" borderId="0" xfId="0" applyFont="1" applyBorder="1" applyAlignment="1"/>
    <xf numFmtId="0" fontId="0" fillId="0" borderId="0" xfId="0"/>
    <xf numFmtId="0" fontId="20" fillId="0" borderId="0" xfId="0" applyFont="1"/>
    <xf numFmtId="0" fontId="0" fillId="0" borderId="0" xfId="0"/>
    <xf numFmtId="0" fontId="18" fillId="0" borderId="0" xfId="0" applyFont="1" applyBorder="1" applyAlignment="1">
      <alignment horizontal="left"/>
    </xf>
    <xf numFmtId="0" fontId="40" fillId="0" borderId="0" xfId="0" applyFont="1" applyBorder="1" applyAlignment="1">
      <alignment horizontal="left"/>
    </xf>
    <xf numFmtId="0" fontId="40" fillId="26" borderId="0" xfId="0" applyFont="1" applyFill="1" applyAlignment="1"/>
    <xf numFmtId="0" fontId="41" fillId="26" borderId="0" xfId="0" applyFont="1" applyFill="1"/>
    <xf numFmtId="0" fontId="19" fillId="26" borderId="0" xfId="0" applyFont="1" applyFill="1"/>
    <xf numFmtId="0" fontId="41" fillId="26" borderId="0" xfId="0" applyFont="1" applyFill="1" applyBorder="1"/>
    <xf numFmtId="0" fontId="18" fillId="26" borderId="0" xfId="0" applyFont="1" applyFill="1"/>
    <xf numFmtId="0" fontId="18" fillId="26" borderId="0" xfId="0" applyFont="1" applyFill="1" applyBorder="1" applyAlignment="1">
      <alignment horizontal="left" vertical="center"/>
    </xf>
    <xf numFmtId="0" fontId="18" fillId="26" borderId="0" xfId="0" applyFont="1" applyFill="1" applyBorder="1" applyAlignment="1">
      <alignment horizontal="right" textRotation="90" wrapText="1"/>
    </xf>
    <xf numFmtId="0" fontId="18" fillId="26" borderId="0" xfId="0" applyFont="1" applyFill="1" applyAlignment="1">
      <alignment horizontal="center" vertical="center"/>
    </xf>
    <xf numFmtId="0" fontId="19" fillId="26" borderId="11" xfId="0" applyFont="1" applyFill="1" applyBorder="1" applyAlignment="1">
      <alignment horizontal="right"/>
    </xf>
    <xf numFmtId="0" fontId="19" fillId="26" borderId="11" xfId="0" applyFont="1" applyFill="1" applyBorder="1" applyAlignment="1">
      <alignment horizontal="left"/>
    </xf>
    <xf numFmtId="0" fontId="42" fillId="26" borderId="0" xfId="0" applyFont="1" applyFill="1"/>
    <xf numFmtId="0" fontId="46" fillId="0" borderId="10" xfId="100" applyFont="1" applyFill="1" applyBorder="1" applyAlignment="1">
      <alignment horizontal="right"/>
    </xf>
    <xf numFmtId="0" fontId="39" fillId="25" borderId="14" xfId="0" applyFont="1" applyFill="1" applyBorder="1" applyAlignment="1">
      <alignment horizontal="right" textRotation="90" wrapText="1"/>
    </xf>
    <xf numFmtId="0" fontId="19" fillId="26" borderId="0" xfId="0" applyFont="1" applyFill="1" applyAlignment="1">
      <alignment horizontal="right"/>
    </xf>
    <xf numFmtId="0" fontId="40" fillId="26" borderId="0" xfId="0" applyFont="1" applyFill="1" applyAlignment="1">
      <alignment horizontal="right"/>
    </xf>
    <xf numFmtId="0" fontId="19" fillId="26" borderId="12" xfId="0" applyFont="1" applyFill="1" applyBorder="1"/>
    <xf numFmtId="0" fontId="18" fillId="26" borderId="14" xfId="0" applyFont="1" applyFill="1" applyBorder="1" applyAlignment="1">
      <alignment horizontal="right" textRotation="90" wrapText="1"/>
    </xf>
    <xf numFmtId="4" fontId="19" fillId="26" borderId="15" xfId="0" applyNumberFormat="1" applyFont="1" applyFill="1" applyBorder="1" applyAlignment="1">
      <alignment horizontal="right"/>
    </xf>
    <xf numFmtId="0" fontId="19" fillId="26" borderId="15" xfId="0" applyFont="1" applyFill="1" applyBorder="1" applyAlignment="1">
      <alignment horizontal="right"/>
    </xf>
    <xf numFmtId="0" fontId="44" fillId="0" borderId="0" xfId="0" applyFont="1" applyBorder="1" applyAlignment="1">
      <alignment horizontal="center" vertical="center" wrapText="1"/>
    </xf>
    <xf numFmtId="0" fontId="50" fillId="27" borderId="18" xfId="0" applyFont="1" applyFill="1" applyBorder="1" applyAlignment="1">
      <alignment horizontal="center" vertical="center" wrapText="1"/>
    </xf>
    <xf numFmtId="0" fontId="50" fillId="28" borderId="20" xfId="0" applyFont="1" applyFill="1" applyBorder="1" applyAlignment="1">
      <alignment horizontal="center" vertical="center" wrapText="1"/>
    </xf>
    <xf numFmtId="0" fontId="0" fillId="28" borderId="21" xfId="0" applyFill="1" applyBorder="1"/>
    <xf numFmtId="0" fontId="51" fillId="0" borderId="16" xfId="0" applyFont="1" applyFill="1" applyBorder="1" applyAlignment="1">
      <alignment horizontal="center" vertical="center" wrapText="1"/>
    </xf>
    <xf numFmtId="0" fontId="44" fillId="0" borderId="19" xfId="0" applyFont="1" applyBorder="1" applyAlignment="1">
      <alignment horizontal="center" vertical="center" wrapText="1"/>
    </xf>
    <xf numFmtId="0" fontId="44" fillId="27" borderId="18" xfId="0" applyFont="1" applyFill="1" applyBorder="1" applyAlignment="1">
      <alignment horizontal="center" vertical="center" wrapText="1"/>
    </xf>
    <xf numFmtId="0" fontId="44" fillId="28" borderId="19" xfId="0" applyFont="1" applyFill="1" applyBorder="1" applyAlignment="1">
      <alignment horizontal="center" vertical="center" wrapText="1"/>
    </xf>
    <xf numFmtId="0" fontId="44" fillId="28" borderId="23" xfId="0" applyFont="1" applyFill="1" applyBorder="1" applyAlignment="1">
      <alignment horizontal="center" vertical="center" wrapText="1"/>
    </xf>
    <xf numFmtId="0" fontId="44" fillId="28" borderId="24" xfId="0" applyFont="1" applyFill="1" applyBorder="1" applyAlignment="1">
      <alignment horizontal="center" vertical="center" wrapText="1"/>
    </xf>
    <xf numFmtId="0" fontId="49" fillId="28" borderId="25" xfId="0" applyFont="1" applyFill="1" applyBorder="1" applyAlignment="1">
      <alignment vertical="center" wrapText="1"/>
    </xf>
    <xf numFmtId="0" fontId="52" fillId="0" borderId="26" xfId="0" applyFont="1" applyFill="1" applyBorder="1" applyAlignment="1">
      <alignment horizontal="center" vertical="center" wrapText="1"/>
    </xf>
    <xf numFmtId="0" fontId="49" fillId="29" borderId="26" xfId="0" applyFont="1" applyFill="1" applyBorder="1" applyAlignment="1">
      <alignment horizontal="center" vertical="center" wrapText="1"/>
    </xf>
    <xf numFmtId="0" fontId="20" fillId="0" borderId="27" xfId="2" applyFont="1" applyFill="1" applyBorder="1" applyAlignment="1"/>
    <xf numFmtId="44" fontId="20" fillId="0" borderId="28" xfId="108" applyFont="1" applyFill="1" applyBorder="1" applyAlignment="1"/>
    <xf numFmtId="164" fontId="0" fillId="24" borderId="28" xfId="0" applyNumberFormat="1" applyFill="1" applyBorder="1" applyAlignment="1">
      <alignment vertical="center"/>
    </xf>
    <xf numFmtId="10" fontId="0" fillId="24" borderId="28" xfId="0" applyNumberFormat="1" applyFill="1" applyBorder="1" applyAlignment="1">
      <alignment horizontal="center" vertical="center"/>
    </xf>
    <xf numFmtId="164" fontId="51" fillId="24" borderId="28" xfId="0" applyNumberFormat="1" applyFont="1" applyFill="1" applyBorder="1" applyAlignment="1">
      <alignment vertical="center"/>
    </xf>
    <xf numFmtId="164" fontId="45" fillId="0" borderId="28" xfId="0" applyNumberFormat="1" applyFont="1" applyFill="1" applyBorder="1" applyAlignment="1">
      <alignment vertical="center"/>
    </xf>
    <xf numFmtId="165" fontId="0" fillId="0" borderId="28" xfId="0" applyNumberFormat="1" applyFill="1" applyBorder="1"/>
    <xf numFmtId="165" fontId="0" fillId="0" borderId="0" xfId="0" applyNumberFormat="1"/>
    <xf numFmtId="164" fontId="0" fillId="24" borderId="27" xfId="0" applyNumberFormat="1" applyFill="1" applyBorder="1" applyAlignment="1">
      <alignment vertical="center"/>
    </xf>
    <xf numFmtId="10" fontId="0" fillId="24" borderId="27" xfId="0" applyNumberFormat="1" applyFill="1" applyBorder="1" applyAlignment="1">
      <alignment horizontal="center" vertical="center"/>
    </xf>
    <xf numFmtId="164" fontId="51" fillId="24" borderId="27" xfId="0" applyNumberFormat="1" applyFont="1" applyFill="1" applyBorder="1" applyAlignment="1">
      <alignment vertical="center"/>
    </xf>
    <xf numFmtId="165" fontId="0" fillId="0" borderId="27" xfId="0" applyNumberFormat="1" applyFill="1" applyBorder="1"/>
    <xf numFmtId="0" fontId="0" fillId="0" borderId="0" xfId="0" applyFill="1" applyAlignment="1">
      <alignment vertical="center"/>
    </xf>
    <xf numFmtId="164" fontId="0" fillId="0" borderId="0" xfId="0" applyNumberFormat="1" applyFill="1" applyAlignment="1">
      <alignment vertical="center"/>
    </xf>
    <xf numFmtId="0" fontId="44" fillId="0" borderId="0" xfId="0" applyFont="1" applyFill="1" applyAlignment="1">
      <alignment horizontal="right" vertical="center"/>
    </xf>
    <xf numFmtId="164" fontId="44" fillId="0" borderId="0" xfId="0" applyNumberFormat="1" applyFont="1" applyFill="1" applyAlignment="1">
      <alignment vertical="center"/>
    </xf>
    <xf numFmtId="164" fontId="44" fillId="0" borderId="0" xfId="0" applyNumberFormat="1" applyFont="1" applyFill="1" applyAlignment="1">
      <alignment horizontal="right" vertical="center"/>
    </xf>
    <xf numFmtId="164" fontId="53" fillId="0" borderId="18" xfId="0" applyNumberFormat="1" applyFont="1" applyFill="1" applyBorder="1" applyAlignment="1">
      <alignment vertical="center"/>
    </xf>
    <xf numFmtId="0" fontId="20" fillId="0" borderId="0" xfId="0" applyFont="1" applyAlignment="1">
      <alignment horizontal="right"/>
    </xf>
    <xf numFmtId="43" fontId="20" fillId="0" borderId="0" xfId="106" applyFont="1" applyFill="1" applyAlignment="1">
      <alignment vertical="center"/>
    </xf>
    <xf numFmtId="0" fontId="3" fillId="0" borderId="0" xfId="109"/>
    <xf numFmtId="0" fontId="54" fillId="0" borderId="0" xfId="0" applyFont="1" applyFill="1" applyBorder="1" applyAlignment="1">
      <alignment horizontal="center" vertical="center"/>
    </xf>
    <xf numFmtId="0" fontId="0" fillId="0" borderId="0" xfId="0" applyFill="1" applyBorder="1"/>
    <xf numFmtId="0" fontId="20" fillId="0" borderId="0" xfId="0" applyFont="1" applyFill="1" applyBorder="1"/>
    <xf numFmtId="0" fontId="20" fillId="0" borderId="18" xfId="0" applyFont="1" applyFill="1" applyBorder="1" applyAlignment="1">
      <alignment vertical="center"/>
    </xf>
    <xf numFmtId="0" fontId="46" fillId="0" borderId="18" xfId="0" applyFont="1" applyFill="1" applyBorder="1" applyAlignment="1">
      <alignment horizontal="center" vertical="center"/>
    </xf>
    <xf numFmtId="0" fontId="44" fillId="0" borderId="18" xfId="0" applyFont="1" applyFill="1" applyBorder="1" applyAlignment="1">
      <alignment horizontal="center" vertical="center"/>
    </xf>
    <xf numFmtId="0" fontId="20" fillId="0" borderId="18" xfId="0" applyFont="1" applyFill="1" applyBorder="1" applyAlignment="1">
      <alignment horizontal="center" vertical="center"/>
    </xf>
    <xf numFmtId="0" fontId="20" fillId="0" borderId="0" xfId="0" applyFont="1" applyFill="1" applyBorder="1" applyAlignment="1">
      <alignment horizontal="center" vertical="center"/>
    </xf>
    <xf numFmtId="0" fontId="0" fillId="0" borderId="0" xfId="0" applyFont="1" applyFill="1" applyBorder="1" applyAlignment="1">
      <alignment horizontal="center" vertical="center"/>
    </xf>
    <xf numFmtId="0" fontId="44" fillId="0" borderId="0" xfId="0" applyFont="1" applyFill="1" applyBorder="1"/>
    <xf numFmtId="0" fontId="20" fillId="0" borderId="29" xfId="2" applyFont="1" applyFill="1" applyBorder="1" applyAlignment="1"/>
    <xf numFmtId="2" fontId="46" fillId="0" borderId="28" xfId="0" applyNumberFormat="1" applyFont="1" applyFill="1" applyBorder="1" applyAlignment="1">
      <alignment horizontal="center" vertical="center"/>
    </xf>
    <xf numFmtId="1" fontId="44" fillId="0" borderId="28" xfId="0" applyNumberFormat="1" applyFont="1" applyFill="1" applyBorder="1" applyAlignment="1">
      <alignment horizontal="center" vertical="center"/>
    </xf>
    <xf numFmtId="44" fontId="0" fillId="0" borderId="28" xfId="0" applyNumberFormat="1" applyFill="1" applyBorder="1" applyAlignment="1">
      <alignment horizontal="center" vertical="center"/>
    </xf>
    <xf numFmtId="10" fontId="49" fillId="0" borderId="30" xfId="0" applyNumberFormat="1" applyFont="1" applyFill="1" applyBorder="1" applyAlignment="1">
      <alignment horizontal="center" vertical="center"/>
    </xf>
    <xf numFmtId="10" fontId="49" fillId="0" borderId="0" xfId="0" applyNumberFormat="1" applyFont="1" applyFill="1" applyBorder="1" applyAlignment="1">
      <alignment horizontal="center" vertical="center"/>
    </xf>
    <xf numFmtId="2" fontId="0" fillId="0" borderId="0" xfId="0" applyNumberFormat="1" applyFont="1" applyFill="1" applyBorder="1" applyAlignment="1">
      <alignment horizontal="center" vertical="center"/>
    </xf>
    <xf numFmtId="2" fontId="46" fillId="0" borderId="27" xfId="0" applyNumberFormat="1" applyFont="1" applyFill="1" applyBorder="1" applyAlignment="1">
      <alignment horizontal="center" vertical="center"/>
    </xf>
    <xf numFmtId="0" fontId="49" fillId="0" borderId="0" xfId="109" applyFont="1" applyFill="1" applyBorder="1" applyAlignment="1">
      <alignment vertical="top" wrapText="1"/>
    </xf>
    <xf numFmtId="0" fontId="3" fillId="0" borderId="0" xfId="109" applyFont="1" applyFill="1" applyBorder="1" applyAlignment="1">
      <alignment horizontal="left" vertical="top" wrapText="1"/>
    </xf>
    <xf numFmtId="2" fontId="45" fillId="0" borderId="0" xfId="0" applyNumberFormat="1" applyFont="1"/>
    <xf numFmtId="0" fontId="0" fillId="24" borderId="0" xfId="0" applyFill="1"/>
    <xf numFmtId="2" fontId="19" fillId="26" borderId="11" xfId="0" applyNumberFormat="1" applyFont="1" applyFill="1" applyBorder="1"/>
    <xf numFmtId="0" fontId="44" fillId="0" borderId="10" xfId="111" applyFont="1" applyFill="1" applyBorder="1" applyAlignment="1">
      <alignment horizontal="right"/>
    </xf>
    <xf numFmtId="0" fontId="19" fillId="24" borderId="0" xfId="0" applyFont="1" applyFill="1"/>
    <xf numFmtId="0" fontId="19" fillId="24" borderId="13" xfId="0" applyFont="1" applyFill="1" applyBorder="1" applyAlignment="1">
      <alignment horizontal="right"/>
    </xf>
    <xf numFmtId="4" fontId="19" fillId="24" borderId="13" xfId="0" applyNumberFormat="1" applyFont="1" applyFill="1" applyBorder="1" applyAlignment="1">
      <alignment horizontal="right"/>
    </xf>
    <xf numFmtId="2" fontId="20" fillId="0" borderId="0" xfId="98" applyNumberFormat="1" applyFont="1" applyFill="1"/>
    <xf numFmtId="0" fontId="19" fillId="24" borderId="11" xfId="0" applyFont="1" applyFill="1" applyBorder="1" applyAlignment="1">
      <alignment horizontal="right"/>
    </xf>
    <xf numFmtId="2" fontId="19" fillId="24" borderId="11" xfId="0" applyNumberFormat="1" applyFont="1" applyFill="1" applyBorder="1"/>
    <xf numFmtId="0" fontId="19" fillId="24" borderId="11" xfId="0" applyFont="1" applyFill="1" applyBorder="1"/>
    <xf numFmtId="0" fontId="19" fillId="25" borderId="13" xfId="0" applyFont="1" applyFill="1" applyBorder="1" applyAlignment="1">
      <alignment horizontal="right"/>
    </xf>
    <xf numFmtId="0" fontId="19" fillId="24" borderId="11" xfId="0" applyFont="1" applyFill="1" applyBorder="1" applyAlignment="1">
      <alignment horizontal="left"/>
    </xf>
    <xf numFmtId="0" fontId="0" fillId="0" borderId="0" xfId="0" applyFill="1"/>
    <xf numFmtId="0" fontId="20" fillId="0" borderId="0" xfId="98" applyFont="1"/>
    <xf numFmtId="0" fontId="44" fillId="0" borderId="10" xfId="111" applyFont="1" applyBorder="1" applyAlignment="1">
      <alignment horizontal="right"/>
    </xf>
    <xf numFmtId="0" fontId="20" fillId="0" borderId="0" xfId="98" applyFont="1"/>
    <xf numFmtId="0" fontId="20" fillId="0" borderId="0" xfId="98" applyFont="1"/>
    <xf numFmtId="0" fontId="20" fillId="0" borderId="0" xfId="98" applyFont="1"/>
    <xf numFmtId="0" fontId="20" fillId="0" borderId="0" xfId="98" applyFont="1"/>
    <xf numFmtId="0" fontId="43" fillId="0" borderId="10" xfId="111" applyFont="1" applyBorder="1" applyAlignment="1">
      <alignment horizontal="center"/>
    </xf>
    <xf numFmtId="0" fontId="44" fillId="0" borderId="0" xfId="98" applyFont="1" applyAlignment="1">
      <alignment horizontal="left"/>
    </xf>
    <xf numFmtId="0" fontId="0" fillId="0" borderId="17" xfId="0" applyBorder="1" applyAlignment="1">
      <alignment horizontal="center" vertical="center"/>
    </xf>
    <xf numFmtId="0" fontId="0" fillId="0" borderId="22" xfId="0" applyBorder="1" applyAlignment="1">
      <alignment horizontal="center" vertical="center"/>
    </xf>
    <xf numFmtId="0" fontId="50" fillId="28" borderId="19" xfId="0" applyFont="1" applyFill="1" applyBorder="1" applyAlignment="1">
      <alignment horizontal="center" vertical="center" wrapText="1"/>
    </xf>
    <xf numFmtId="0" fontId="50" fillId="28" borderId="20" xfId="0" applyFont="1" applyFill="1" applyBorder="1" applyAlignment="1">
      <alignment horizontal="center" vertical="center" wrapText="1"/>
    </xf>
    <xf numFmtId="0" fontId="54" fillId="0" borderId="19" xfId="0" applyFont="1" applyFill="1" applyBorder="1" applyAlignment="1">
      <alignment horizontal="center" vertical="center"/>
    </xf>
    <xf numFmtId="0" fontId="54" fillId="0" borderId="20" xfId="0" applyFont="1" applyFill="1" applyBorder="1" applyAlignment="1">
      <alignment horizontal="center" vertical="center"/>
    </xf>
    <xf numFmtId="0" fontId="54" fillId="0" borderId="21" xfId="0" applyFont="1" applyFill="1" applyBorder="1" applyAlignment="1">
      <alignment horizontal="center" vertical="center"/>
    </xf>
    <xf numFmtId="0" fontId="56" fillId="24" borderId="14" xfId="109" applyFont="1" applyFill="1" applyBorder="1" applyAlignment="1">
      <alignment horizontal="left" vertical="top" wrapText="1"/>
    </xf>
    <xf numFmtId="0" fontId="56" fillId="24" borderId="0" xfId="109" applyFont="1" applyFill="1" applyBorder="1" applyAlignment="1">
      <alignment horizontal="left" vertical="top" wrapText="1"/>
    </xf>
    <xf numFmtId="0" fontId="40" fillId="0" borderId="0" xfId="0" applyFont="1" applyFill="1" applyAlignment="1">
      <alignment horizontal="left"/>
    </xf>
    <xf numFmtId="0" fontId="40" fillId="26" borderId="0" xfId="0" applyFont="1" applyFill="1" applyAlignment="1">
      <alignment horizontal="right"/>
    </xf>
    <xf numFmtId="0" fontId="18" fillId="26" borderId="0" xfId="98" applyFont="1" applyFill="1" applyAlignment="1">
      <alignment horizontal="left" wrapText="1"/>
    </xf>
    <xf numFmtId="0" fontId="18" fillId="26" borderId="0" xfId="98" applyFont="1" applyFill="1" applyAlignment="1">
      <alignment wrapText="1"/>
    </xf>
    <xf numFmtId="0" fontId="20" fillId="26" borderId="0" xfId="98" applyFont="1" applyFill="1"/>
    <xf numFmtId="0" fontId="18" fillId="0" borderId="0" xfId="98" applyFont="1" applyFill="1" applyAlignment="1">
      <alignment horizontal="left"/>
    </xf>
    <xf numFmtId="0" fontId="19" fillId="26" borderId="0" xfId="98" applyFont="1" applyFill="1"/>
    <xf numFmtId="0" fontId="43" fillId="26" borderId="0" xfId="113" applyFont="1" applyFill="1" applyBorder="1" applyAlignment="1">
      <alignment horizontal="left"/>
    </xf>
    <xf numFmtId="0" fontId="20" fillId="24" borderId="0" xfId="113" applyFont="1" applyFill="1" applyBorder="1" applyAlignment="1">
      <alignment horizontal="center"/>
    </xf>
    <xf numFmtId="166" fontId="57" fillId="26" borderId="0" xfId="113" applyNumberFormat="1" applyFont="1" applyFill="1" applyBorder="1" applyAlignment="1">
      <alignment horizontal="center"/>
    </xf>
    <xf numFmtId="0" fontId="57" fillId="26" borderId="0" xfId="113" applyFont="1" applyFill="1" applyBorder="1" applyAlignment="1"/>
    <xf numFmtId="0" fontId="59" fillId="26" borderId="0" xfId="114" applyFont="1" applyFill="1" applyAlignment="1">
      <alignment horizontal="left" wrapText="1"/>
    </xf>
    <xf numFmtId="0" fontId="59" fillId="26" borderId="0" xfId="114" applyFont="1" applyFill="1" applyAlignment="1">
      <alignment wrapText="1"/>
    </xf>
    <xf numFmtId="0" fontId="20" fillId="26" borderId="0" xfId="98" applyFont="1" applyFill="1" applyAlignment="1"/>
    <xf numFmtId="0" fontId="20" fillId="24" borderId="31" xfId="98" applyFont="1" applyFill="1" applyBorder="1" applyAlignment="1">
      <alignment horizontal="center" wrapText="1"/>
    </xf>
    <xf numFmtId="0" fontId="60" fillId="26" borderId="0" xfId="98" applyFont="1" applyFill="1" applyAlignment="1">
      <alignment horizontal="left" wrapText="1"/>
    </xf>
    <xf numFmtId="0" fontId="58" fillId="26" borderId="0" xfId="114" applyFill="1"/>
    <xf numFmtId="0" fontId="20" fillId="26" borderId="0" xfId="98" applyFont="1" applyFill="1" applyAlignment="1">
      <alignment horizontal="center"/>
    </xf>
    <xf numFmtId="0" fontId="44" fillId="30" borderId="17" xfId="98" applyFont="1" applyFill="1" applyBorder="1" applyAlignment="1">
      <alignment horizontal="left"/>
    </xf>
    <xf numFmtId="0" fontId="44" fillId="30" borderId="16" xfId="98" applyFont="1" applyFill="1" applyBorder="1" applyAlignment="1">
      <alignment horizontal="left"/>
    </xf>
    <xf numFmtId="0" fontId="44" fillId="30" borderId="32" xfId="98" applyFont="1" applyFill="1" applyBorder="1" applyAlignment="1">
      <alignment horizontal="left"/>
    </xf>
    <xf numFmtId="0" fontId="42" fillId="26" borderId="17" xfId="98" applyFont="1" applyFill="1" applyBorder="1" applyAlignment="1">
      <alignment horizontal="left" vertical="top" wrapText="1"/>
    </xf>
    <xf numFmtId="0" fontId="42" fillId="26" borderId="16" xfId="98" applyFont="1" applyFill="1" applyBorder="1" applyAlignment="1">
      <alignment horizontal="left" vertical="top" wrapText="1"/>
    </xf>
    <xf numFmtId="0" fontId="42" fillId="26" borderId="32" xfId="98" applyFont="1" applyFill="1" applyBorder="1" applyAlignment="1">
      <alignment horizontal="left" vertical="top" wrapText="1"/>
    </xf>
    <xf numFmtId="0" fontId="61" fillId="26" borderId="17" xfId="98" applyFont="1" applyFill="1" applyBorder="1" applyAlignment="1">
      <alignment horizontal="left" vertical="top" wrapText="1"/>
    </xf>
    <xf numFmtId="0" fontId="62" fillId="26" borderId="16" xfId="98" applyFont="1" applyFill="1" applyBorder="1" applyAlignment="1">
      <alignment horizontal="left" vertical="top" wrapText="1"/>
    </xf>
    <xf numFmtId="0" fontId="62" fillId="26" borderId="32" xfId="98" applyFont="1" applyFill="1" applyBorder="1" applyAlignment="1">
      <alignment horizontal="left" vertical="top" wrapText="1"/>
    </xf>
    <xf numFmtId="0" fontId="63" fillId="26" borderId="0" xfId="98" applyFont="1" applyFill="1" applyAlignment="1">
      <alignment wrapText="1"/>
    </xf>
    <xf numFmtId="0" fontId="63" fillId="25" borderId="33" xfId="98" applyFont="1" applyFill="1" applyBorder="1" applyAlignment="1">
      <alignment horizontal="center" wrapText="1"/>
    </xf>
    <xf numFmtId="0" fontId="63" fillId="25" borderId="34" xfId="98" applyFont="1" applyFill="1" applyBorder="1" applyAlignment="1">
      <alignment horizontal="center" wrapText="1"/>
    </xf>
    <xf numFmtId="0" fontId="63" fillId="25" borderId="35" xfId="98" applyFont="1" applyFill="1" applyBorder="1" applyAlignment="1">
      <alignment horizontal="center" wrapText="1"/>
    </xf>
    <xf numFmtId="0" fontId="63" fillId="26" borderId="0" xfId="98" applyFont="1" applyFill="1" applyAlignment="1">
      <alignment horizontal="center" wrapText="1"/>
    </xf>
    <xf numFmtId="0" fontId="60" fillId="26" borderId="11" xfId="98" applyFont="1" applyFill="1" applyBorder="1" applyAlignment="1">
      <alignment horizontal="left" wrapText="1"/>
    </xf>
    <xf numFmtId="0" fontId="20" fillId="24" borderId="13" xfId="98" applyFont="1" applyFill="1" applyBorder="1" applyAlignment="1">
      <alignment horizontal="center"/>
    </xf>
    <xf numFmtId="0" fontId="20" fillId="24" borderId="11" xfId="98" applyFont="1" applyFill="1" applyBorder="1" applyAlignment="1">
      <alignment horizontal="center"/>
    </xf>
    <xf numFmtId="0" fontId="20" fillId="24" borderId="36" xfId="98" applyFont="1" applyFill="1" applyBorder="1" applyAlignment="1">
      <alignment horizontal="center"/>
    </xf>
    <xf numFmtId="0" fontId="20" fillId="31" borderId="13" xfId="98" applyFont="1" applyFill="1" applyBorder="1" applyAlignment="1">
      <alignment horizontal="center"/>
    </xf>
    <xf numFmtId="0" fontId="20" fillId="31" borderId="11" xfId="98" applyFont="1" applyFill="1" applyBorder="1" applyAlignment="1">
      <alignment horizontal="center"/>
    </xf>
    <xf numFmtId="0" fontId="20" fillId="31" borderId="36" xfId="98" applyFont="1" applyFill="1" applyBorder="1" applyAlignment="1">
      <alignment horizontal="center"/>
    </xf>
    <xf numFmtId="0" fontId="60" fillId="26" borderId="12" xfId="98" applyFont="1" applyFill="1" applyBorder="1" applyAlignment="1">
      <alignment horizontal="left" wrapText="1"/>
    </xf>
    <xf numFmtId="0" fontId="20" fillId="24" borderId="15" xfId="98" applyFont="1" applyFill="1" applyBorder="1" applyAlignment="1">
      <alignment horizontal="center"/>
    </xf>
    <xf numFmtId="0" fontId="20" fillId="24" borderId="12" xfId="98" applyFont="1" applyFill="1" applyBorder="1" applyAlignment="1">
      <alignment horizontal="center"/>
    </xf>
    <xf numFmtId="0" fontId="20" fillId="24" borderId="37" xfId="98" applyFont="1" applyFill="1" applyBorder="1" applyAlignment="1">
      <alignment horizontal="center"/>
    </xf>
    <xf numFmtId="0" fontId="20" fillId="31" borderId="15" xfId="98" applyFont="1" applyFill="1" applyBorder="1" applyAlignment="1">
      <alignment horizontal="center"/>
    </xf>
    <xf numFmtId="0" fontId="20" fillId="31" borderId="12" xfId="98" applyFont="1" applyFill="1" applyBorder="1" applyAlignment="1">
      <alignment horizontal="center"/>
    </xf>
    <xf numFmtId="0" fontId="20" fillId="31" borderId="37" xfId="98" applyFont="1" applyFill="1" applyBorder="1" applyAlignment="1">
      <alignment horizontal="center"/>
    </xf>
    <xf numFmtId="0" fontId="20" fillId="32" borderId="0" xfId="98" applyFont="1" applyFill="1" applyBorder="1"/>
    <xf numFmtId="0" fontId="20" fillId="32" borderId="38" xfId="98" applyFont="1" applyFill="1" applyBorder="1"/>
    <xf numFmtId="0" fontId="20" fillId="26" borderId="10" xfId="98" applyFont="1" applyFill="1" applyBorder="1"/>
    <xf numFmtId="0" fontId="46" fillId="26" borderId="0" xfId="98" applyFont="1" applyFill="1"/>
    <xf numFmtId="0" fontId="20" fillId="26" borderId="0" xfId="98" applyFont="1" applyFill="1" applyAlignment="1">
      <alignment wrapText="1"/>
    </xf>
    <xf numFmtId="0" fontId="64" fillId="0" borderId="0" xfId="113" applyFont="1" applyAlignment="1">
      <alignment horizontal="left"/>
    </xf>
    <xf numFmtId="0" fontId="60" fillId="26" borderId="0" xfId="98" applyFont="1" applyFill="1"/>
    <xf numFmtId="0" fontId="65" fillId="26" borderId="0" xfId="113" applyFont="1" applyFill="1"/>
    <xf numFmtId="0" fontId="42" fillId="26" borderId="0" xfId="98" applyFont="1" applyFill="1"/>
  </cellXfs>
  <cellStyles count="115">
    <cellStyle name="20% - Accent1 2" xfId="48"/>
    <cellStyle name="20% - Accent1 3" xfId="6"/>
    <cellStyle name="20% - Accent2 2" xfId="49"/>
    <cellStyle name="20% - Accent2 3" xfId="7"/>
    <cellStyle name="20% - Accent3 2" xfId="50"/>
    <cellStyle name="20% - Accent3 3" xfId="8"/>
    <cellStyle name="20% - Accent4 2" xfId="51"/>
    <cellStyle name="20% - Accent4 3" xfId="9"/>
    <cellStyle name="20% - Accent5 2" xfId="52"/>
    <cellStyle name="20% - Accent5 3" xfId="10"/>
    <cellStyle name="20% - Accent6 2" xfId="53"/>
    <cellStyle name="20% - Accent6 3" xfId="11"/>
    <cellStyle name="40% - Accent1 2" xfId="54"/>
    <cellStyle name="40% - Accent1 3" xfId="12"/>
    <cellStyle name="40% - Accent2 2" xfId="55"/>
    <cellStyle name="40% - Accent2 3" xfId="13"/>
    <cellStyle name="40% - Accent3 2" xfId="56"/>
    <cellStyle name="40% - Accent3 3" xfId="14"/>
    <cellStyle name="40% - Accent4 2" xfId="57"/>
    <cellStyle name="40% - Accent4 3" xfId="15"/>
    <cellStyle name="40% - Accent5 2" xfId="58"/>
    <cellStyle name="40% - Accent5 3" xfId="16"/>
    <cellStyle name="40% - Accent6 2" xfId="59"/>
    <cellStyle name="40% - Accent6 3" xfId="17"/>
    <cellStyle name="60% - Accent1 2" xfId="60"/>
    <cellStyle name="60% - Accent1 3" xfId="18"/>
    <cellStyle name="60% - Accent2 2" xfId="61"/>
    <cellStyle name="60% - Accent2 3" xfId="19"/>
    <cellStyle name="60% - Accent3 2" xfId="62"/>
    <cellStyle name="60% - Accent3 3" xfId="20"/>
    <cellStyle name="60% - Accent4 2" xfId="63"/>
    <cellStyle name="60% - Accent4 3" xfId="21"/>
    <cellStyle name="60% - Accent5 2" xfId="64"/>
    <cellStyle name="60% - Accent5 3" xfId="22"/>
    <cellStyle name="60% - Accent6 2" xfId="65"/>
    <cellStyle name="60% - Accent6 3" xfId="23"/>
    <cellStyle name="Accent1 2" xfId="66"/>
    <cellStyle name="Accent1 3" xfId="24"/>
    <cellStyle name="Accent2 2" xfId="67"/>
    <cellStyle name="Accent2 3" xfId="25"/>
    <cellStyle name="Accent3 2" xfId="68"/>
    <cellStyle name="Accent3 3" xfId="26"/>
    <cellStyle name="Accent4 2" xfId="69"/>
    <cellStyle name="Accent4 3" xfId="27"/>
    <cellStyle name="Accent5 2" xfId="70"/>
    <cellStyle name="Accent5 3" xfId="28"/>
    <cellStyle name="Accent6 2" xfId="71"/>
    <cellStyle name="Accent6 3" xfId="29"/>
    <cellStyle name="Bad 2" xfId="72"/>
    <cellStyle name="Bad 3" xfId="30"/>
    <cellStyle name="Calculation 2" xfId="73"/>
    <cellStyle name="Calculation 3" xfId="31"/>
    <cellStyle name="Check Cell 2" xfId="74"/>
    <cellStyle name="Check Cell 3" xfId="32"/>
    <cellStyle name="Comma 2" xfId="106"/>
    <cellStyle name="Currency 2" xfId="1"/>
    <cellStyle name="Currency 3" xfId="108"/>
    <cellStyle name="Explanatory Text 2" xfId="75"/>
    <cellStyle name="Explanatory Text 3" xfId="33"/>
    <cellStyle name="Good 2" xfId="76"/>
    <cellStyle name="Good 3" xfId="34"/>
    <cellStyle name="Heading 1 2" xfId="77"/>
    <cellStyle name="Heading 1 3" xfId="35"/>
    <cellStyle name="Heading 2 2" xfId="78"/>
    <cellStyle name="Heading 2 3" xfId="36"/>
    <cellStyle name="Heading 3 2" xfId="79"/>
    <cellStyle name="Heading 3 3" xfId="37"/>
    <cellStyle name="Heading 4 2" xfId="80"/>
    <cellStyle name="Heading 4 3" xfId="38"/>
    <cellStyle name="Hyperlink" xfId="114" builtinId="8"/>
    <cellStyle name="Input 2" xfId="81"/>
    <cellStyle name="Input 3" xfId="39"/>
    <cellStyle name="Linked Cell 2" xfId="82"/>
    <cellStyle name="Linked Cell 3" xfId="40"/>
    <cellStyle name="Neutral 2" xfId="83"/>
    <cellStyle name="Neutral 3" xfId="41"/>
    <cellStyle name="Normal" xfId="0" builtinId="0"/>
    <cellStyle name="Normal 2" xfId="2"/>
    <cellStyle name="Normal 3" xfId="3"/>
    <cellStyle name="Normal 3 2" xfId="88"/>
    <cellStyle name="Normal 3 3" xfId="97"/>
    <cellStyle name="Normal 3 3 2" xfId="107"/>
    <cellStyle name="Normal 3 4" xfId="105"/>
    <cellStyle name="Normal 3 5" xfId="109"/>
    <cellStyle name="Normal 4" xfId="4"/>
    <cellStyle name="Normal 4 10" xfId="100"/>
    <cellStyle name="Normal 4 11" xfId="102"/>
    <cellStyle name="Normal 4 12" xfId="104"/>
    <cellStyle name="Normal 4 13" xfId="111"/>
    <cellStyle name="Normal 4 2" xfId="47"/>
    <cellStyle name="Normal 4 3" xfId="90"/>
    <cellStyle name="Normal 4 4" xfId="91"/>
    <cellStyle name="Normal 4 5" xfId="92"/>
    <cellStyle name="Normal 4 6" xfId="93"/>
    <cellStyle name="Normal 4 7" xfId="94"/>
    <cellStyle name="Normal 4 8" xfId="95"/>
    <cellStyle name="Normal 4 9" xfId="96"/>
    <cellStyle name="Normal 5" xfId="98"/>
    <cellStyle name="Normal 6" xfId="101"/>
    <cellStyle name="Normal 7" xfId="103"/>
    <cellStyle name="Normal 8" xfId="110"/>
    <cellStyle name="Normal 9" xfId="113"/>
    <cellStyle name="Note 2" xfId="5"/>
    <cellStyle name="Note 3" xfId="89"/>
    <cellStyle name="Note 4" xfId="42"/>
    <cellStyle name="Note 4 2" xfId="99"/>
    <cellStyle name="Output 2" xfId="84"/>
    <cellStyle name="Output 3" xfId="43"/>
    <cellStyle name="Percent 2" xfId="112"/>
    <cellStyle name="Title 2" xfId="85"/>
    <cellStyle name="Title 3" xfId="44"/>
    <cellStyle name="Total 2" xfId="86"/>
    <cellStyle name="Total 3" xfId="45"/>
    <cellStyle name="Warning Text 2" xfId="87"/>
    <cellStyle name="Warning Text 3" xfId="4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11</xdr:col>
      <xdr:colOff>28575</xdr:colOff>
      <xdr:row>0</xdr:row>
      <xdr:rowOff>104775</xdr:rowOff>
    </xdr:from>
    <xdr:ext cx="3918252" cy="1846531"/>
    <xdr:sp macro="" textlink="">
      <xdr:nvSpPr>
        <xdr:cNvPr id="2" name="TextBox 1"/>
        <xdr:cNvSpPr txBox="1"/>
      </xdr:nvSpPr>
      <xdr:spPr>
        <a:xfrm>
          <a:off x="8010525" y="104775"/>
          <a:ext cx="3918252" cy="18465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50" b="1">
              <a:latin typeface="Arial" panose="020B0604020202020204" pitchFamily="34" charset="0"/>
              <a:cs typeface="Arial" panose="020B0604020202020204" pitchFamily="34" charset="0"/>
            </a:rPr>
            <a:t>Instructions</a:t>
          </a:r>
          <a:r>
            <a:rPr lang="en-US" sz="1100" b="1">
              <a:latin typeface="Arial" panose="020B0604020202020204" pitchFamily="34" charset="0"/>
              <a:cs typeface="Arial" panose="020B0604020202020204" pitchFamily="34" charset="0"/>
            </a:rPr>
            <a:t>: </a:t>
          </a:r>
        </a:p>
        <a:p>
          <a:r>
            <a:rPr lang="en-US" sz="900" b="1" i="0">
              <a:solidFill>
                <a:srgbClr val="FF0000"/>
              </a:solidFill>
              <a:effectLst/>
              <a:latin typeface="Arial" panose="020B0604020202020204" pitchFamily="34" charset="0"/>
              <a:ea typeface="+mn-ea"/>
              <a:cs typeface="Arial" panose="020B0604020202020204" pitchFamily="34" charset="0"/>
            </a:rPr>
            <a:t>Review</a:t>
          </a:r>
          <a:r>
            <a:rPr lang="en-US" sz="900" b="1" i="0" baseline="0">
              <a:solidFill>
                <a:srgbClr val="FF0000"/>
              </a:solidFill>
              <a:effectLst/>
              <a:latin typeface="Arial" panose="020B0604020202020204" pitchFamily="34" charset="0"/>
              <a:ea typeface="+mn-ea"/>
              <a:cs typeface="Arial" panose="020B0604020202020204" pitchFamily="34" charset="0"/>
            </a:rPr>
            <a:t> Non-Disclosure before evaluating below.  </a:t>
          </a:r>
        </a:p>
        <a:p>
          <a:r>
            <a:rPr lang="en-US" sz="900" b="0" i="0" baseline="0">
              <a:solidFill>
                <a:sysClr val="windowText" lastClr="000000"/>
              </a:solidFill>
              <a:effectLst/>
              <a:latin typeface="Arial" panose="020B0604020202020204" pitchFamily="34" charset="0"/>
              <a:ea typeface="+mn-ea"/>
              <a:cs typeface="Arial" panose="020B0604020202020204" pitchFamily="34" charset="0"/>
            </a:rPr>
            <a:t>Enter name.</a:t>
          </a:r>
        </a:p>
        <a:p>
          <a:r>
            <a:rPr lang="en-US" sz="900" b="0">
              <a:latin typeface="Arial" panose="020B0604020202020204" pitchFamily="34" charset="0"/>
              <a:cs typeface="Arial" panose="020B0604020202020204" pitchFamily="34" charset="0"/>
            </a:rPr>
            <a:t>Review</a:t>
          </a:r>
          <a:r>
            <a:rPr lang="en-US" sz="900" b="0" baseline="0">
              <a:latin typeface="Arial" panose="020B0604020202020204" pitchFamily="34" charset="0"/>
              <a:cs typeface="Arial" panose="020B0604020202020204" pitchFamily="34" charset="0"/>
            </a:rPr>
            <a:t> all bid responses distributed by the Buyer.  </a:t>
          </a:r>
        </a:p>
        <a:p>
          <a:r>
            <a:rPr lang="en-US" sz="900" b="0" baseline="0">
              <a:latin typeface="Arial" panose="020B0604020202020204" pitchFamily="34" charset="0"/>
              <a:cs typeface="Arial" panose="020B0604020202020204" pitchFamily="34" charset="0"/>
            </a:rPr>
            <a:t>Once reviewed, enter points for the vendor in the yellow highlighted cells.</a:t>
          </a:r>
        </a:p>
        <a:p>
          <a:r>
            <a:rPr lang="en-US" sz="900" b="0" baseline="0">
              <a:latin typeface="Arial" panose="020B0604020202020204" pitchFamily="34" charset="0"/>
              <a:cs typeface="Arial" panose="020B0604020202020204" pitchFamily="34" charset="0"/>
            </a:rPr>
            <a:t>Send completed matrix  in Excel format back to the buyer.  </a:t>
          </a:r>
        </a:p>
        <a:p>
          <a:r>
            <a:rPr lang="en-US" sz="900" b="0" baseline="0">
              <a:latin typeface="Arial" panose="020B0604020202020204" pitchFamily="34" charset="0"/>
              <a:cs typeface="Arial" panose="020B0604020202020204" pitchFamily="34" charset="0"/>
            </a:rPr>
            <a:t>Committee members must score independently.  </a:t>
          </a:r>
        </a:p>
        <a:p>
          <a:endParaRPr lang="en-US" sz="900" b="0" baseline="0">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5.0 to 4.5 = Exceptional, exceeds and fully meets all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4.4 to 3.5 = Advantageous, exceeds some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3.4 to 2.5 = Meets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2.4 to 1.5 = Addresses most of the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1.4 to 1.0 = Addresses part of minimal requirements</a:t>
          </a:r>
          <a:endParaRPr lang="en-US" sz="900" b="0" baseline="0">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workbookViewId="0">
      <selection activeCell="H5" sqref="H5"/>
    </sheetView>
  </sheetViews>
  <sheetFormatPr defaultRowHeight="12.75" x14ac:dyDescent="0.2"/>
  <cols>
    <col min="1" max="3" width="9.42578125" customWidth="1"/>
    <col min="4" max="7" width="8.85546875" customWidth="1"/>
    <col min="8" max="9" width="8.85546875" style="7" customWidth="1"/>
    <col min="10" max="10" width="12.42578125" bestFit="1" customWidth="1"/>
  </cols>
  <sheetData>
    <row r="1" spans="1:12" ht="15.75" x14ac:dyDescent="0.25">
      <c r="A1" s="9" t="s">
        <v>0</v>
      </c>
      <c r="B1" s="8"/>
      <c r="C1" s="8"/>
      <c r="D1" s="8"/>
      <c r="E1" s="4"/>
      <c r="F1" s="4"/>
      <c r="G1" s="4"/>
      <c r="H1" s="4"/>
      <c r="I1" s="4"/>
      <c r="J1" s="4"/>
    </row>
    <row r="2" spans="1:12" ht="15.75" x14ac:dyDescent="0.25">
      <c r="A2" s="2"/>
      <c r="B2" s="1"/>
      <c r="C2" s="3"/>
      <c r="D2" s="3"/>
      <c r="E2" s="3"/>
      <c r="F2" s="3"/>
      <c r="G2" s="3"/>
      <c r="H2" s="64"/>
      <c r="I2" s="3"/>
      <c r="J2" s="3"/>
      <c r="K2" s="3"/>
    </row>
    <row r="3" spans="1:12" s="6" customFormat="1" x14ac:dyDescent="0.2">
      <c r="A3" s="103"/>
      <c r="B3" s="103"/>
      <c r="C3" s="103"/>
      <c r="D3" s="98" t="s">
        <v>34</v>
      </c>
      <c r="E3" s="98" t="s">
        <v>35</v>
      </c>
      <c r="F3" s="98" t="s">
        <v>36</v>
      </c>
      <c r="G3" s="98" t="s">
        <v>37</v>
      </c>
      <c r="H3" s="86" t="s">
        <v>38</v>
      </c>
      <c r="I3" s="98" t="s">
        <v>39</v>
      </c>
      <c r="J3" s="21" t="s">
        <v>32</v>
      </c>
    </row>
    <row r="4" spans="1:12" x14ac:dyDescent="0.2">
      <c r="A4" s="104" t="s">
        <v>40</v>
      </c>
      <c r="B4" s="104"/>
      <c r="C4" s="104"/>
      <c r="D4" s="97">
        <v>14</v>
      </c>
      <c r="E4" s="97">
        <v>24</v>
      </c>
      <c r="F4" s="97">
        <v>6.8</v>
      </c>
      <c r="G4" s="97">
        <v>3.4</v>
      </c>
      <c r="H4" s="90">
        <f>'Cost Summary'!B12</f>
        <v>30</v>
      </c>
      <c r="I4" s="97">
        <v>4.5</v>
      </c>
      <c r="J4" s="83">
        <f>SUM(D4:I4)</f>
        <v>82.699999999999989</v>
      </c>
    </row>
    <row r="5" spans="1:12" x14ac:dyDescent="0.2">
      <c r="A5" s="104" t="s">
        <v>41</v>
      </c>
      <c r="B5" s="104"/>
      <c r="C5" s="104"/>
      <c r="D5" s="97">
        <v>16</v>
      </c>
      <c r="E5" s="97">
        <v>27</v>
      </c>
      <c r="F5" s="97">
        <v>8</v>
      </c>
      <c r="G5" s="97">
        <v>3.4</v>
      </c>
      <c r="H5" s="90">
        <f>'Cost Summary'!B13</f>
        <v>3.4001104502752377</v>
      </c>
      <c r="I5" s="97">
        <v>2.5</v>
      </c>
      <c r="J5" s="83">
        <f>SUM(D5:I5)</f>
        <v>60.300110450275234</v>
      </c>
      <c r="L5" s="5"/>
    </row>
    <row r="6" spans="1:12" x14ac:dyDescent="0.2">
      <c r="H6" s="96"/>
    </row>
    <row r="7" spans="1:12" x14ac:dyDescent="0.2">
      <c r="H7" s="96"/>
    </row>
    <row r="8" spans="1:12" x14ac:dyDescent="0.2">
      <c r="H8" s="96"/>
    </row>
  </sheetData>
  <mergeCells count="3">
    <mergeCell ref="A3:C3"/>
    <mergeCell ref="A4:C4"/>
    <mergeCell ref="A5:C5"/>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topLeftCell="D1" workbookViewId="0">
      <selection activeCell="H5" sqref="H5"/>
    </sheetView>
  </sheetViews>
  <sheetFormatPr defaultRowHeight="12.75" x14ac:dyDescent="0.2"/>
  <cols>
    <col min="11" max="11" width="14.42578125" bestFit="1" customWidth="1"/>
  </cols>
  <sheetData>
    <row r="1" spans="1:14" ht="15.75" x14ac:dyDescent="0.25">
      <c r="A1" s="9" t="s">
        <v>0</v>
      </c>
      <c r="B1" s="8"/>
      <c r="C1" s="8"/>
      <c r="D1" s="8"/>
      <c r="E1" s="4"/>
      <c r="F1" s="4"/>
      <c r="G1" s="4"/>
      <c r="H1" s="4"/>
      <c r="I1" s="4"/>
    </row>
    <row r="2" spans="1:14" ht="15.75" x14ac:dyDescent="0.25">
      <c r="A2" s="4"/>
      <c r="B2" s="3"/>
      <c r="C2" s="3"/>
      <c r="D2" s="3"/>
      <c r="E2" s="3"/>
      <c r="F2" s="3"/>
      <c r="G2" s="3"/>
      <c r="H2" s="3"/>
      <c r="I2" s="3"/>
    </row>
    <row r="3" spans="1:14" x14ac:dyDescent="0.2">
      <c r="A3" s="103"/>
      <c r="B3" s="103"/>
      <c r="C3" s="103"/>
      <c r="D3" s="98" t="s">
        <v>34</v>
      </c>
      <c r="E3" s="98" t="s">
        <v>35</v>
      </c>
      <c r="F3" s="98" t="s">
        <v>36</v>
      </c>
      <c r="G3" s="98" t="s">
        <v>37</v>
      </c>
      <c r="H3" s="86" t="s">
        <v>38</v>
      </c>
      <c r="I3" s="98" t="s">
        <v>39</v>
      </c>
      <c r="J3" s="21" t="s">
        <v>32</v>
      </c>
      <c r="K3" s="6"/>
      <c r="L3" s="6"/>
      <c r="M3" s="6"/>
      <c r="N3" s="6"/>
    </row>
    <row r="4" spans="1:14" x14ac:dyDescent="0.2">
      <c r="A4" s="104" t="s">
        <v>40</v>
      </c>
      <c r="B4" s="104"/>
      <c r="C4" s="104"/>
      <c r="D4" s="99">
        <v>12</v>
      </c>
      <c r="E4" s="99">
        <v>18</v>
      </c>
      <c r="F4" s="99">
        <v>6</v>
      </c>
      <c r="G4" s="99">
        <v>2</v>
      </c>
      <c r="H4" s="90">
        <f>'Cost Summary'!B12</f>
        <v>30</v>
      </c>
      <c r="I4" s="99">
        <v>2</v>
      </c>
      <c r="J4" s="83">
        <f>SUM(D4:I4)</f>
        <v>70</v>
      </c>
      <c r="K4" s="7"/>
      <c r="L4" s="7"/>
      <c r="M4" s="7"/>
      <c r="N4" s="7"/>
    </row>
    <row r="5" spans="1:14" x14ac:dyDescent="0.2">
      <c r="A5" s="104" t="s">
        <v>41</v>
      </c>
      <c r="B5" s="104"/>
      <c r="C5" s="104"/>
      <c r="D5" s="99">
        <v>12</v>
      </c>
      <c r="E5" s="99">
        <v>18</v>
      </c>
      <c r="F5" s="99">
        <v>6</v>
      </c>
      <c r="G5" s="99">
        <v>3</v>
      </c>
      <c r="H5" s="90">
        <f>'Cost Summary'!B13</f>
        <v>3.4001104502752377</v>
      </c>
      <c r="I5" s="99">
        <v>3</v>
      </c>
      <c r="J5" s="83">
        <f>SUM(D5:I5)</f>
        <v>45.400110450275236</v>
      </c>
      <c r="K5" s="7"/>
      <c r="L5" s="7"/>
      <c r="M5" s="7"/>
      <c r="N5" s="7"/>
    </row>
    <row r="6" spans="1:14" x14ac:dyDescent="0.2">
      <c r="A6" s="7"/>
      <c r="B6" s="7"/>
      <c r="C6" s="7"/>
      <c r="D6" s="7"/>
      <c r="E6" s="7"/>
      <c r="F6" s="7"/>
      <c r="G6" s="7"/>
      <c r="H6" s="7"/>
      <c r="I6" s="7"/>
      <c r="J6" s="7"/>
      <c r="K6" s="7"/>
      <c r="L6" s="7"/>
      <c r="M6" s="7"/>
      <c r="N6" s="7"/>
    </row>
    <row r="7" spans="1:14" x14ac:dyDescent="0.2">
      <c r="A7" s="7"/>
      <c r="B7" s="7"/>
      <c r="C7" s="7"/>
      <c r="D7" s="7"/>
      <c r="E7" s="7"/>
      <c r="F7" s="7"/>
      <c r="G7" s="7"/>
      <c r="H7" s="7"/>
      <c r="I7" s="7"/>
      <c r="J7" s="7"/>
      <c r="K7" s="7"/>
      <c r="L7" s="7"/>
      <c r="M7" s="7"/>
      <c r="N7" s="7"/>
    </row>
    <row r="8" spans="1:14" x14ac:dyDescent="0.2">
      <c r="A8" s="7"/>
      <c r="B8" s="7"/>
      <c r="C8" s="7"/>
      <c r="D8" s="7"/>
      <c r="E8" s="7"/>
      <c r="F8" s="7"/>
      <c r="G8" s="7"/>
      <c r="H8" s="7"/>
      <c r="I8" s="7"/>
      <c r="J8" s="7"/>
      <c r="K8" s="7"/>
      <c r="L8" s="7"/>
      <c r="M8" s="7"/>
      <c r="N8" s="7"/>
    </row>
    <row r="9" spans="1:14" x14ac:dyDescent="0.2">
      <c r="A9" s="7"/>
      <c r="B9" s="7"/>
      <c r="C9" s="7"/>
      <c r="D9" s="7"/>
      <c r="E9" s="7"/>
      <c r="F9" s="7"/>
      <c r="G9" s="7"/>
      <c r="H9" s="7"/>
      <c r="I9" s="7"/>
      <c r="J9" s="7"/>
      <c r="K9" s="7"/>
      <c r="L9" s="7"/>
      <c r="M9" s="7"/>
      <c r="N9" s="7"/>
    </row>
    <row r="10" spans="1:14" x14ac:dyDescent="0.2">
      <c r="A10" s="7"/>
      <c r="B10" s="7"/>
      <c r="C10" s="7"/>
      <c r="D10" s="7"/>
      <c r="E10" s="7"/>
      <c r="F10" s="7"/>
      <c r="G10" s="7"/>
      <c r="H10" s="7"/>
      <c r="I10" s="7"/>
      <c r="J10" s="7"/>
      <c r="K10" s="7"/>
      <c r="L10" s="7"/>
      <c r="M10" s="7"/>
      <c r="N10" s="7"/>
    </row>
    <row r="11" spans="1:14" x14ac:dyDescent="0.2">
      <c r="A11" s="7"/>
      <c r="B11" s="7"/>
      <c r="C11" s="7"/>
      <c r="D11" s="7"/>
      <c r="E11" s="7"/>
      <c r="F11" s="7"/>
      <c r="G11" s="7"/>
      <c r="H11" s="7"/>
      <c r="I11" s="7"/>
      <c r="J11" s="7"/>
      <c r="K11" s="7"/>
      <c r="L11" s="7"/>
      <c r="M11" s="7"/>
      <c r="N11" s="7"/>
    </row>
    <row r="12" spans="1:14" x14ac:dyDescent="0.2">
      <c r="A12" s="7"/>
      <c r="B12" s="7"/>
      <c r="C12" s="7"/>
      <c r="D12" s="7"/>
      <c r="E12" s="7"/>
      <c r="F12" s="7"/>
      <c r="G12" s="7"/>
      <c r="H12" s="7"/>
      <c r="I12" s="7"/>
      <c r="J12" s="7"/>
      <c r="K12" s="7"/>
      <c r="L12" s="7"/>
      <c r="M12" s="7"/>
      <c r="N12" s="7"/>
    </row>
    <row r="13" spans="1:14" x14ac:dyDescent="0.2">
      <c r="A13" s="7"/>
      <c r="B13" s="7"/>
      <c r="C13" s="7"/>
      <c r="D13" s="7"/>
      <c r="E13" s="7"/>
      <c r="F13" s="7"/>
      <c r="G13" s="7"/>
      <c r="H13" s="7"/>
      <c r="I13" s="7"/>
      <c r="J13" s="7"/>
      <c r="K13" s="7"/>
      <c r="L13" s="7"/>
      <c r="M13" s="7"/>
      <c r="N13" s="7"/>
    </row>
    <row r="14" spans="1:14" x14ac:dyDescent="0.2">
      <c r="A14" s="7"/>
      <c r="B14" s="7"/>
      <c r="C14" s="7"/>
      <c r="D14" s="7"/>
      <c r="E14" s="7"/>
      <c r="F14" s="7"/>
      <c r="G14" s="7"/>
      <c r="H14" s="7"/>
      <c r="I14" s="7"/>
      <c r="J14" s="7"/>
      <c r="K14" s="7"/>
      <c r="L14" s="7"/>
      <c r="M14" s="7"/>
      <c r="N14" s="7"/>
    </row>
    <row r="15" spans="1:14" x14ac:dyDescent="0.2">
      <c r="A15" s="7"/>
      <c r="B15" s="7"/>
      <c r="C15" s="7"/>
      <c r="D15" s="7"/>
      <c r="E15" s="7"/>
      <c r="F15" s="7"/>
      <c r="G15" s="7"/>
      <c r="H15" s="7"/>
      <c r="I15" s="7"/>
      <c r="J15" s="7"/>
      <c r="K15" s="7"/>
      <c r="L15" s="7"/>
      <c r="M15" s="7"/>
      <c r="N15" s="7"/>
    </row>
    <row r="16" spans="1:14" x14ac:dyDescent="0.2">
      <c r="A16" s="7"/>
      <c r="B16" s="7"/>
      <c r="C16" s="7"/>
      <c r="D16" s="7"/>
      <c r="E16" s="7"/>
      <c r="F16" s="7"/>
      <c r="G16" s="7"/>
      <c r="H16" s="7"/>
      <c r="I16" s="7"/>
      <c r="J16" s="7"/>
      <c r="K16" s="7"/>
      <c r="L16" s="7"/>
      <c r="M16" s="7"/>
      <c r="N16" s="7"/>
    </row>
    <row r="17" spans="1:14" x14ac:dyDescent="0.2">
      <c r="A17" s="7"/>
      <c r="B17" s="7"/>
      <c r="C17" s="7"/>
      <c r="D17" s="7"/>
      <c r="E17" s="7"/>
      <c r="F17" s="7"/>
      <c r="G17" s="7"/>
      <c r="H17" s="7"/>
      <c r="I17" s="7"/>
      <c r="J17" s="7"/>
      <c r="K17" s="7"/>
      <c r="L17" s="7"/>
      <c r="M17" s="7"/>
      <c r="N17" s="7"/>
    </row>
    <row r="18" spans="1:14" x14ac:dyDescent="0.2">
      <c r="A18" s="7"/>
      <c r="B18" s="7"/>
      <c r="C18" s="7"/>
      <c r="D18" s="7"/>
      <c r="E18" s="7"/>
      <c r="F18" s="7"/>
      <c r="G18" s="7"/>
      <c r="H18" s="7"/>
      <c r="I18" s="7"/>
      <c r="J18" s="7"/>
      <c r="K18" s="7"/>
      <c r="L18" s="7"/>
      <c r="M18" s="7"/>
      <c r="N18" s="7"/>
    </row>
  </sheetData>
  <mergeCells count="3">
    <mergeCell ref="A3:C3"/>
    <mergeCell ref="A4:C4"/>
    <mergeCell ref="A5:C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topLeftCell="D1" workbookViewId="0">
      <selection activeCell="H4" sqref="H4"/>
    </sheetView>
  </sheetViews>
  <sheetFormatPr defaultRowHeight="12.75" x14ac:dyDescent="0.2"/>
  <cols>
    <col min="10" max="10" width="9.85546875" bestFit="1" customWidth="1"/>
    <col min="11" max="11" width="14.42578125" bestFit="1" customWidth="1"/>
  </cols>
  <sheetData>
    <row r="1" spans="1:14" ht="15.75" x14ac:dyDescent="0.25">
      <c r="A1" s="9" t="s">
        <v>0</v>
      </c>
      <c r="B1" s="8"/>
      <c r="C1" s="8"/>
      <c r="D1" s="8"/>
      <c r="E1" s="4"/>
      <c r="F1" s="4"/>
      <c r="G1" s="4"/>
      <c r="H1" s="4"/>
      <c r="I1" s="4"/>
      <c r="J1" s="7"/>
    </row>
    <row r="2" spans="1:14" ht="15.75" x14ac:dyDescent="0.25">
      <c r="A2" s="4"/>
      <c r="B2" s="3"/>
      <c r="C2" s="3"/>
      <c r="D2" s="3"/>
      <c r="E2" s="3"/>
      <c r="F2" s="3"/>
      <c r="G2" s="3"/>
      <c r="H2" s="3"/>
      <c r="I2" s="3"/>
    </row>
    <row r="3" spans="1:14" x14ac:dyDescent="0.2">
      <c r="A3" s="103"/>
      <c r="B3" s="103"/>
      <c r="C3" s="103"/>
      <c r="D3" s="98" t="s">
        <v>34</v>
      </c>
      <c r="E3" s="98" t="s">
        <v>35</v>
      </c>
      <c r="F3" s="98" t="s">
        <v>36</v>
      </c>
      <c r="G3" s="98" t="s">
        <v>37</v>
      </c>
      <c r="H3" s="86" t="s">
        <v>38</v>
      </c>
      <c r="I3" s="98" t="s">
        <v>39</v>
      </c>
      <c r="J3" s="21" t="s">
        <v>32</v>
      </c>
      <c r="K3" s="6"/>
      <c r="L3" s="6"/>
      <c r="M3" s="6"/>
      <c r="N3" s="6"/>
    </row>
    <row r="4" spans="1:14" x14ac:dyDescent="0.2">
      <c r="A4" s="104" t="s">
        <v>40</v>
      </c>
      <c r="B4" s="104"/>
      <c r="C4" s="104"/>
      <c r="D4" s="100">
        <v>15.2</v>
      </c>
      <c r="E4" s="100">
        <v>24</v>
      </c>
      <c r="F4" s="100">
        <v>8.1999999999999993</v>
      </c>
      <c r="G4" s="100">
        <v>4</v>
      </c>
      <c r="H4" s="90">
        <f>'Cost Summary'!B12</f>
        <v>30</v>
      </c>
      <c r="I4" s="100">
        <v>3.9</v>
      </c>
      <c r="J4" s="83">
        <f>SUM(D4:I4)</f>
        <v>85.300000000000011</v>
      </c>
      <c r="K4" s="7"/>
      <c r="L4" s="7"/>
      <c r="M4" s="7"/>
      <c r="N4" s="7"/>
    </row>
    <row r="5" spans="1:14" x14ac:dyDescent="0.2">
      <c r="A5" s="104" t="s">
        <v>41</v>
      </c>
      <c r="B5" s="104"/>
      <c r="C5" s="104"/>
      <c r="D5" s="100">
        <v>14.8</v>
      </c>
      <c r="E5" s="100">
        <v>24.599999999999998</v>
      </c>
      <c r="F5" s="100">
        <v>8</v>
      </c>
      <c r="G5" s="100">
        <v>4.0999999999999996</v>
      </c>
      <c r="H5" s="90">
        <f>'Cost Summary'!B13</f>
        <v>3.4001104502752377</v>
      </c>
      <c r="I5" s="100">
        <v>3.7</v>
      </c>
      <c r="J5" s="83">
        <f>SUM(D5:I5)</f>
        <v>58.600110450275238</v>
      </c>
      <c r="K5" s="7"/>
      <c r="L5" s="7"/>
      <c r="M5" s="7"/>
      <c r="N5" s="7"/>
    </row>
    <row r="6" spans="1:14" x14ac:dyDescent="0.2">
      <c r="A6" s="7"/>
      <c r="B6" s="7"/>
      <c r="C6" s="7"/>
      <c r="D6" s="7"/>
      <c r="E6" s="7"/>
      <c r="F6" s="7"/>
      <c r="G6" s="7"/>
      <c r="H6" s="7"/>
      <c r="I6" s="7"/>
      <c r="J6" s="7"/>
      <c r="K6" s="7"/>
      <c r="L6" s="7"/>
      <c r="M6" s="7"/>
      <c r="N6" s="7"/>
    </row>
    <row r="7" spans="1:14" x14ac:dyDescent="0.2">
      <c r="A7" s="7"/>
      <c r="B7" s="7"/>
      <c r="C7" s="7"/>
      <c r="D7" s="7"/>
      <c r="E7" s="7"/>
      <c r="F7" s="7"/>
      <c r="G7" s="7"/>
      <c r="H7" s="7"/>
      <c r="I7" s="7"/>
      <c r="J7" s="7"/>
      <c r="K7" s="7"/>
      <c r="L7" s="7"/>
      <c r="M7" s="7"/>
      <c r="N7" s="7"/>
    </row>
    <row r="8" spans="1:14" x14ac:dyDescent="0.2">
      <c r="A8" s="7"/>
      <c r="B8" s="7"/>
      <c r="C8" s="7"/>
      <c r="D8" s="7"/>
      <c r="E8" s="7"/>
      <c r="F8" s="7"/>
      <c r="G8" s="7"/>
      <c r="H8" s="7"/>
      <c r="I8" s="7"/>
      <c r="J8" s="7"/>
      <c r="K8" s="7"/>
      <c r="L8" s="7"/>
      <c r="M8" s="7"/>
      <c r="N8" s="7"/>
    </row>
    <row r="9" spans="1:14" x14ac:dyDescent="0.2">
      <c r="A9" s="7"/>
      <c r="B9" s="7"/>
      <c r="C9" s="7"/>
      <c r="D9" s="7"/>
      <c r="E9" s="7"/>
      <c r="F9" s="7"/>
      <c r="G9" s="7"/>
      <c r="H9" s="7"/>
      <c r="I9" s="7"/>
      <c r="J9" s="7"/>
      <c r="K9" s="7"/>
      <c r="L9" s="7"/>
      <c r="M9" s="7"/>
      <c r="N9" s="7"/>
    </row>
    <row r="10" spans="1:14" x14ac:dyDescent="0.2">
      <c r="A10" s="7"/>
      <c r="B10" s="7"/>
      <c r="C10" s="7"/>
      <c r="D10" s="7"/>
      <c r="E10" s="7"/>
      <c r="F10" s="7"/>
      <c r="G10" s="7"/>
      <c r="H10" s="7"/>
      <c r="I10" s="7"/>
      <c r="J10" s="7"/>
      <c r="K10" s="7"/>
      <c r="L10" s="7"/>
      <c r="M10" s="7"/>
      <c r="N10" s="7"/>
    </row>
    <row r="11" spans="1:14" x14ac:dyDescent="0.2">
      <c r="A11" s="7"/>
      <c r="B11" s="7"/>
      <c r="C11" s="7"/>
      <c r="D11" s="7"/>
      <c r="E11" s="7"/>
      <c r="F11" s="7"/>
      <c r="G11" s="7"/>
      <c r="H11" s="7"/>
      <c r="I11" s="7"/>
      <c r="J11" s="7"/>
      <c r="K11" s="7"/>
      <c r="L11" s="7"/>
      <c r="M11" s="7"/>
      <c r="N11" s="7"/>
    </row>
    <row r="12" spans="1:14" x14ac:dyDescent="0.2">
      <c r="A12" s="7"/>
      <c r="B12" s="7"/>
      <c r="C12" s="7"/>
      <c r="D12" s="7"/>
      <c r="E12" s="7"/>
      <c r="F12" s="7"/>
      <c r="G12" s="7"/>
      <c r="H12" s="7"/>
      <c r="I12" s="7"/>
      <c r="J12" s="7"/>
      <c r="K12" s="7"/>
      <c r="L12" s="7"/>
      <c r="M12" s="7"/>
      <c r="N12" s="7"/>
    </row>
    <row r="13" spans="1:14" x14ac:dyDescent="0.2">
      <c r="A13" s="7"/>
      <c r="B13" s="7"/>
      <c r="C13" s="7"/>
      <c r="D13" s="7"/>
      <c r="E13" s="7"/>
      <c r="F13" s="7"/>
      <c r="G13" s="7"/>
      <c r="H13" s="7"/>
      <c r="I13" s="7"/>
      <c r="J13" s="7"/>
      <c r="K13" s="7"/>
      <c r="L13" s="7"/>
      <c r="M13" s="7"/>
      <c r="N13" s="7"/>
    </row>
    <row r="14" spans="1:14" x14ac:dyDescent="0.2">
      <c r="A14" s="7"/>
      <c r="B14" s="7"/>
      <c r="C14" s="7"/>
      <c r="D14" s="7"/>
      <c r="E14" s="7"/>
      <c r="F14" s="7"/>
      <c r="G14" s="7"/>
      <c r="H14" s="7"/>
      <c r="I14" s="7"/>
      <c r="J14" s="7"/>
      <c r="K14" s="7"/>
      <c r="L14" s="7"/>
      <c r="M14" s="7"/>
      <c r="N14" s="7"/>
    </row>
    <row r="15" spans="1:14" x14ac:dyDescent="0.2">
      <c r="A15" s="7"/>
      <c r="B15" s="7"/>
      <c r="C15" s="7"/>
      <c r="D15" s="7"/>
      <c r="E15" s="7"/>
      <c r="F15" s="7"/>
      <c r="G15" s="7"/>
      <c r="H15" s="7"/>
      <c r="I15" s="7"/>
      <c r="J15" s="7"/>
      <c r="K15" s="7"/>
      <c r="L15" s="7"/>
      <c r="M15" s="7"/>
      <c r="N15" s="7"/>
    </row>
    <row r="16" spans="1:14" x14ac:dyDescent="0.2">
      <c r="A16" s="7"/>
      <c r="B16" s="7"/>
      <c r="C16" s="7"/>
      <c r="D16" s="7"/>
      <c r="E16" s="7"/>
      <c r="F16" s="7"/>
      <c r="G16" s="7"/>
      <c r="H16" s="7"/>
      <c r="I16" s="7"/>
      <c r="J16" s="7"/>
      <c r="K16" s="7"/>
      <c r="L16" s="7"/>
      <c r="M16" s="7"/>
      <c r="N16" s="7"/>
    </row>
    <row r="17" spans="1:14" x14ac:dyDescent="0.2">
      <c r="A17" s="7"/>
      <c r="B17" s="7"/>
      <c r="C17" s="7"/>
      <c r="D17" s="7"/>
      <c r="E17" s="7"/>
      <c r="F17" s="7"/>
      <c r="G17" s="7"/>
      <c r="H17" s="7"/>
      <c r="I17" s="7"/>
      <c r="J17" s="7"/>
      <c r="K17" s="7"/>
      <c r="L17" s="7"/>
      <c r="M17" s="7"/>
      <c r="N17" s="7"/>
    </row>
    <row r="18" spans="1:14" x14ac:dyDescent="0.2">
      <c r="A18" s="7"/>
      <c r="B18" s="7"/>
      <c r="C18" s="7"/>
      <c r="D18" s="7"/>
      <c r="E18" s="7"/>
      <c r="F18" s="7"/>
      <c r="G18" s="7"/>
      <c r="H18" s="7"/>
      <c r="I18" s="7"/>
      <c r="J18" s="7"/>
      <c r="K18" s="7"/>
      <c r="L18" s="7"/>
      <c r="M18" s="7"/>
      <c r="N18" s="7"/>
    </row>
  </sheetData>
  <mergeCells count="3">
    <mergeCell ref="A3:C3"/>
    <mergeCell ref="A4:C4"/>
    <mergeCell ref="A5:C5"/>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topLeftCell="C1" workbookViewId="0">
      <selection activeCell="H3" sqref="H3:H5"/>
    </sheetView>
  </sheetViews>
  <sheetFormatPr defaultRowHeight="12.75" x14ac:dyDescent="0.2"/>
  <cols>
    <col min="10" max="10" width="9.85546875" bestFit="1" customWidth="1"/>
    <col min="11" max="11" width="14.42578125" bestFit="1" customWidth="1"/>
  </cols>
  <sheetData>
    <row r="1" spans="1:14" ht="15.75" x14ac:dyDescent="0.25">
      <c r="A1" s="9" t="s">
        <v>0</v>
      </c>
      <c r="B1" s="8"/>
      <c r="C1" s="8"/>
      <c r="D1" s="8"/>
      <c r="E1" s="4"/>
      <c r="F1" s="4"/>
      <c r="G1" s="4"/>
      <c r="H1" s="4"/>
      <c r="I1" s="4"/>
      <c r="J1" s="7"/>
    </row>
    <row r="2" spans="1:14" ht="15.75" x14ac:dyDescent="0.25">
      <c r="A2" s="4"/>
      <c r="B2" s="3"/>
      <c r="C2" s="3"/>
      <c r="D2" s="3"/>
      <c r="E2" s="3"/>
      <c r="F2" s="3"/>
      <c r="G2" s="3"/>
      <c r="H2" s="3"/>
      <c r="I2" s="3"/>
      <c r="J2" s="3"/>
    </row>
    <row r="3" spans="1:14" x14ac:dyDescent="0.2">
      <c r="A3" s="103"/>
      <c r="B3" s="103"/>
      <c r="C3" s="103"/>
      <c r="D3" s="98" t="s">
        <v>34</v>
      </c>
      <c r="E3" s="98" t="s">
        <v>35</v>
      </c>
      <c r="F3" s="98" t="s">
        <v>36</v>
      </c>
      <c r="G3" s="98" t="s">
        <v>37</v>
      </c>
      <c r="H3" s="86" t="s">
        <v>38</v>
      </c>
      <c r="I3" s="98" t="s">
        <v>39</v>
      </c>
      <c r="J3" s="21" t="s">
        <v>32</v>
      </c>
      <c r="K3" s="6"/>
      <c r="L3" s="6"/>
      <c r="M3" s="6"/>
      <c r="N3" s="6"/>
    </row>
    <row r="4" spans="1:14" x14ac:dyDescent="0.2">
      <c r="A4" s="104" t="s">
        <v>40</v>
      </c>
      <c r="B4" s="104"/>
      <c r="C4" s="104"/>
      <c r="D4" s="101">
        <v>12</v>
      </c>
      <c r="E4" s="101">
        <v>15</v>
      </c>
      <c r="F4" s="101">
        <v>5</v>
      </c>
      <c r="G4" s="101">
        <v>3</v>
      </c>
      <c r="H4" s="90">
        <f>'Cost Summary'!B12</f>
        <v>30</v>
      </c>
      <c r="I4" s="101">
        <v>3</v>
      </c>
      <c r="J4" s="83">
        <f>SUM(D4:I4)</f>
        <v>68</v>
      </c>
      <c r="K4" s="7"/>
      <c r="L4" s="7"/>
      <c r="M4" s="7"/>
      <c r="N4" s="7"/>
    </row>
    <row r="5" spans="1:14" x14ac:dyDescent="0.2">
      <c r="A5" s="104" t="s">
        <v>41</v>
      </c>
      <c r="B5" s="104"/>
      <c r="C5" s="104"/>
      <c r="D5" s="101">
        <v>12</v>
      </c>
      <c r="E5" s="101">
        <v>18</v>
      </c>
      <c r="F5" s="101">
        <v>6</v>
      </c>
      <c r="G5" s="101">
        <v>3</v>
      </c>
      <c r="H5" s="90">
        <f>'Cost Summary'!B13</f>
        <v>3.4001104502752377</v>
      </c>
      <c r="I5" s="101">
        <v>2.8</v>
      </c>
      <c r="J5" s="83">
        <f>SUM(D5:I5)</f>
        <v>45.200110450275233</v>
      </c>
      <c r="K5" s="7"/>
      <c r="L5" s="7"/>
      <c r="M5" s="7"/>
      <c r="N5" s="7"/>
    </row>
    <row r="6" spans="1:14" x14ac:dyDescent="0.2">
      <c r="A6" s="7"/>
      <c r="B6" s="7"/>
      <c r="C6" s="7"/>
      <c r="D6" s="7"/>
      <c r="E6" s="7"/>
      <c r="F6" s="7"/>
      <c r="G6" s="7"/>
      <c r="H6" s="7"/>
      <c r="I6" s="7"/>
      <c r="J6" s="7"/>
      <c r="K6" s="7"/>
      <c r="L6" s="7"/>
      <c r="M6" s="7"/>
      <c r="N6" s="7"/>
    </row>
    <row r="7" spans="1:14" x14ac:dyDescent="0.2">
      <c r="A7" s="7"/>
      <c r="B7" s="7"/>
      <c r="C7" s="7"/>
      <c r="D7" s="7"/>
      <c r="E7" s="7"/>
      <c r="F7" s="7"/>
      <c r="G7" s="7"/>
      <c r="H7" s="7"/>
      <c r="I7" s="7"/>
      <c r="J7" s="7"/>
      <c r="K7" s="7"/>
      <c r="L7" s="7"/>
      <c r="M7" s="7"/>
      <c r="N7" s="7"/>
    </row>
    <row r="8" spans="1:14" x14ac:dyDescent="0.2">
      <c r="A8" s="7"/>
      <c r="B8" s="7"/>
      <c r="C8" s="7"/>
      <c r="D8" s="7"/>
      <c r="E8" s="7"/>
      <c r="F8" s="7"/>
      <c r="G8" s="7"/>
      <c r="H8" s="7"/>
      <c r="I8" s="7"/>
      <c r="J8" s="7"/>
      <c r="K8" s="7"/>
      <c r="L8" s="7"/>
      <c r="M8" s="7"/>
      <c r="N8" s="7"/>
    </row>
    <row r="9" spans="1:14" x14ac:dyDescent="0.2">
      <c r="A9" s="7"/>
      <c r="B9" s="7"/>
      <c r="C9" s="7"/>
      <c r="D9" s="7"/>
      <c r="E9" s="7"/>
      <c r="F9" s="7"/>
      <c r="G9" s="7"/>
      <c r="H9" s="7"/>
      <c r="I9" s="7"/>
      <c r="J9" s="7"/>
      <c r="K9" s="7"/>
      <c r="L9" s="7"/>
      <c r="M9" s="7"/>
      <c r="N9" s="7"/>
    </row>
    <row r="10" spans="1:14" x14ac:dyDescent="0.2">
      <c r="A10" s="7"/>
      <c r="B10" s="7"/>
      <c r="C10" s="7"/>
      <c r="D10" s="7"/>
      <c r="E10" s="7"/>
      <c r="F10" s="7"/>
      <c r="G10" s="7"/>
      <c r="H10" s="7"/>
      <c r="I10" s="7"/>
      <c r="J10" s="7"/>
      <c r="K10" s="7"/>
      <c r="L10" s="7"/>
      <c r="M10" s="7"/>
      <c r="N10" s="7"/>
    </row>
    <row r="11" spans="1:14" x14ac:dyDescent="0.2">
      <c r="A11" s="7"/>
      <c r="B11" s="7"/>
      <c r="C11" s="7"/>
      <c r="D11" s="7"/>
      <c r="E11" s="7"/>
      <c r="F11" s="7"/>
      <c r="G11" s="7"/>
      <c r="H11" s="7"/>
      <c r="I11" s="7"/>
      <c r="J11" s="7"/>
      <c r="K11" s="7"/>
      <c r="L11" s="7"/>
      <c r="M11" s="7"/>
      <c r="N11" s="7"/>
    </row>
    <row r="12" spans="1:14" x14ac:dyDescent="0.2">
      <c r="A12" s="7"/>
      <c r="B12" s="7"/>
      <c r="C12" s="7"/>
      <c r="D12" s="7"/>
      <c r="E12" s="7"/>
      <c r="F12" s="7"/>
      <c r="G12" s="7"/>
      <c r="H12" s="7"/>
      <c r="I12" s="7"/>
      <c r="J12" s="7"/>
      <c r="K12" s="7"/>
      <c r="L12" s="7"/>
      <c r="M12" s="7"/>
      <c r="N12" s="7"/>
    </row>
    <row r="13" spans="1:14" x14ac:dyDescent="0.2">
      <c r="A13" s="7"/>
      <c r="B13" s="7"/>
      <c r="C13" s="7"/>
      <c r="D13" s="7"/>
      <c r="E13" s="7"/>
      <c r="F13" s="7"/>
      <c r="G13" s="7"/>
      <c r="H13" s="7"/>
      <c r="I13" s="7"/>
      <c r="J13" s="7"/>
      <c r="K13" s="7"/>
      <c r="L13" s="7"/>
      <c r="M13" s="7"/>
      <c r="N13" s="7"/>
    </row>
    <row r="14" spans="1:14" x14ac:dyDescent="0.2">
      <c r="A14" s="7"/>
      <c r="B14" s="7"/>
      <c r="C14" s="7"/>
      <c r="D14" s="7"/>
      <c r="E14" s="7"/>
      <c r="F14" s="7"/>
      <c r="G14" s="7"/>
      <c r="H14" s="7"/>
      <c r="I14" s="7"/>
      <c r="J14" s="7"/>
      <c r="K14" s="7"/>
      <c r="L14" s="7"/>
      <c r="M14" s="7"/>
      <c r="N14" s="7"/>
    </row>
    <row r="15" spans="1:14" x14ac:dyDescent="0.2">
      <c r="A15" s="7"/>
      <c r="B15" s="7"/>
      <c r="C15" s="7"/>
      <c r="D15" s="7"/>
      <c r="E15" s="7"/>
      <c r="F15" s="7"/>
      <c r="G15" s="7"/>
      <c r="H15" s="7"/>
      <c r="I15" s="7"/>
      <c r="J15" s="7"/>
      <c r="K15" s="7"/>
      <c r="L15" s="7"/>
      <c r="M15" s="7"/>
      <c r="N15" s="7"/>
    </row>
    <row r="16" spans="1:14" x14ac:dyDescent="0.2">
      <c r="A16" s="7"/>
      <c r="B16" s="7"/>
      <c r="C16" s="7"/>
      <c r="D16" s="7"/>
      <c r="E16" s="7"/>
      <c r="F16" s="7"/>
      <c r="G16" s="7"/>
      <c r="H16" s="7"/>
      <c r="I16" s="7"/>
      <c r="J16" s="7"/>
      <c r="K16" s="7"/>
      <c r="L16" s="7"/>
      <c r="M16" s="7"/>
      <c r="N16" s="7"/>
    </row>
    <row r="17" spans="1:14" x14ac:dyDescent="0.2">
      <c r="A17" s="7"/>
      <c r="B17" s="7"/>
      <c r="C17" s="7"/>
      <c r="D17" s="7"/>
      <c r="E17" s="7"/>
      <c r="F17" s="7"/>
      <c r="G17" s="7"/>
      <c r="H17" s="7"/>
      <c r="I17" s="7"/>
      <c r="J17" s="7"/>
      <c r="K17" s="7"/>
      <c r="L17" s="7"/>
      <c r="M17" s="7"/>
      <c r="N17" s="7"/>
    </row>
    <row r="18" spans="1:14" x14ac:dyDescent="0.2">
      <c r="A18" s="7"/>
      <c r="B18" s="7"/>
      <c r="C18" s="7"/>
      <c r="D18" s="7"/>
      <c r="E18" s="7"/>
      <c r="F18" s="7"/>
      <c r="G18" s="7"/>
      <c r="H18" s="7"/>
      <c r="I18" s="7"/>
      <c r="J18" s="7"/>
      <c r="K18" s="7"/>
      <c r="L18" s="7"/>
      <c r="M18" s="7"/>
      <c r="N18" s="7"/>
    </row>
  </sheetData>
  <mergeCells count="3">
    <mergeCell ref="A3:C3"/>
    <mergeCell ref="A4:C4"/>
    <mergeCell ref="A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
  <sheetViews>
    <sheetView workbookViewId="0">
      <selection activeCell="H3" sqref="H3:H5"/>
    </sheetView>
  </sheetViews>
  <sheetFormatPr defaultColWidth="9.140625" defaultRowHeight="12.75" x14ac:dyDescent="0.2"/>
  <cols>
    <col min="1" max="9" width="9.140625" style="7"/>
    <col min="10" max="10" width="9.85546875" style="7" bestFit="1" customWidth="1"/>
    <col min="11" max="11" width="14.42578125" style="7" bestFit="1" customWidth="1"/>
    <col min="12" max="16384" width="9.140625" style="7"/>
  </cols>
  <sheetData>
    <row r="1" spans="1:14" ht="15.75" x14ac:dyDescent="0.25">
      <c r="A1" s="9" t="s">
        <v>0</v>
      </c>
      <c r="B1" s="8"/>
      <c r="C1" s="8"/>
      <c r="D1" s="8"/>
      <c r="E1" s="4"/>
      <c r="F1" s="4"/>
      <c r="G1" s="4"/>
      <c r="H1" s="4"/>
      <c r="I1" s="4"/>
    </row>
    <row r="2" spans="1:14" ht="15.75" x14ac:dyDescent="0.25">
      <c r="A2" s="4"/>
      <c r="B2" s="3"/>
      <c r="C2" s="3"/>
      <c r="D2" s="3"/>
      <c r="E2" s="3"/>
      <c r="F2" s="3"/>
      <c r="G2" s="3"/>
      <c r="H2" s="3"/>
      <c r="I2" s="3"/>
      <c r="J2" s="3"/>
    </row>
    <row r="3" spans="1:14" x14ac:dyDescent="0.2">
      <c r="A3" s="103"/>
      <c r="B3" s="103"/>
      <c r="C3" s="103"/>
      <c r="D3" s="98" t="s">
        <v>34</v>
      </c>
      <c r="E3" s="98" t="s">
        <v>35</v>
      </c>
      <c r="F3" s="98" t="s">
        <v>36</v>
      </c>
      <c r="G3" s="98" t="s">
        <v>37</v>
      </c>
      <c r="H3" s="86" t="s">
        <v>38</v>
      </c>
      <c r="I3" s="98" t="s">
        <v>39</v>
      </c>
      <c r="J3" s="21" t="s">
        <v>32</v>
      </c>
      <c r="K3" s="6"/>
      <c r="L3" s="6"/>
      <c r="M3" s="6"/>
      <c r="N3" s="6"/>
    </row>
    <row r="4" spans="1:14" x14ac:dyDescent="0.2">
      <c r="A4" s="104" t="s">
        <v>40</v>
      </c>
      <c r="B4" s="104"/>
      <c r="C4" s="104"/>
      <c r="D4" s="102">
        <v>16</v>
      </c>
      <c r="E4" s="102">
        <v>21</v>
      </c>
      <c r="F4" s="102">
        <v>6</v>
      </c>
      <c r="G4" s="102">
        <v>4</v>
      </c>
      <c r="H4" s="90">
        <f>'Cost Summary'!B12</f>
        <v>30</v>
      </c>
      <c r="I4" s="102">
        <v>3.5</v>
      </c>
      <c r="J4" s="83">
        <f>SUM(D4:I4)</f>
        <v>80.5</v>
      </c>
    </row>
    <row r="5" spans="1:14" x14ac:dyDescent="0.2">
      <c r="A5" s="104" t="s">
        <v>41</v>
      </c>
      <c r="B5" s="104"/>
      <c r="C5" s="104"/>
      <c r="D5" s="102">
        <v>14</v>
      </c>
      <c r="E5" s="102">
        <v>24</v>
      </c>
      <c r="F5" s="102">
        <v>7</v>
      </c>
      <c r="G5" s="102">
        <v>3.5</v>
      </c>
      <c r="H5" s="90">
        <f>'Cost Summary'!B13</f>
        <v>3.4001104502752377</v>
      </c>
      <c r="I5" s="102">
        <v>4</v>
      </c>
      <c r="J5" s="83">
        <f>SUM(D5:I5)</f>
        <v>55.900110450275236</v>
      </c>
    </row>
  </sheetData>
  <mergeCells count="3">
    <mergeCell ref="A3:C3"/>
    <mergeCell ref="A4:C4"/>
    <mergeCell ref="A5:C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M16"/>
  <sheetViews>
    <sheetView workbookViewId="0">
      <selection activeCell="F10" sqref="F10"/>
    </sheetView>
  </sheetViews>
  <sheetFormatPr defaultColWidth="9.140625" defaultRowHeight="12.75" x14ac:dyDescent="0.2"/>
  <cols>
    <col min="1" max="1" width="33.5703125" style="7" customWidth="1"/>
    <col min="2" max="2" width="19.7109375" style="7" customWidth="1"/>
    <col min="3" max="3" width="20.85546875" style="7" customWidth="1"/>
    <col min="4" max="4" width="20.28515625" style="7" customWidth="1"/>
    <col min="5" max="6" width="22.85546875" style="7" customWidth="1"/>
    <col min="7" max="7" width="18.140625" style="7" customWidth="1"/>
    <col min="8" max="8" width="20.28515625" style="7" customWidth="1"/>
    <col min="9" max="9" width="9.140625" style="7"/>
    <col min="10" max="10" width="27.85546875" style="7" customWidth="1"/>
    <col min="11" max="11" width="14" style="7" bestFit="1" customWidth="1"/>
    <col min="12" max="12" width="15" style="7" bestFit="1" customWidth="1"/>
    <col min="13" max="13" width="18.42578125" style="7" bestFit="1" customWidth="1"/>
    <col min="14" max="14" width="24.5703125" style="7" customWidth="1"/>
    <col min="15" max="15" width="19.28515625" style="7" customWidth="1"/>
    <col min="16" max="16384" width="9.140625" style="7"/>
  </cols>
  <sheetData>
    <row r="1" spans="1:13" ht="34.5" customHeight="1" thickBot="1" x14ac:dyDescent="0.25">
      <c r="A1" s="105"/>
      <c r="B1" s="29"/>
      <c r="C1" s="30" t="s">
        <v>14</v>
      </c>
      <c r="D1" s="107" t="s">
        <v>15</v>
      </c>
      <c r="E1" s="108"/>
      <c r="F1" s="31"/>
      <c r="G1" s="32"/>
      <c r="H1" s="33" t="s">
        <v>16</v>
      </c>
    </row>
    <row r="2" spans="1:13" ht="39" customHeight="1" thickBot="1" x14ac:dyDescent="0.25">
      <c r="A2" s="106"/>
      <c r="B2" s="34" t="s">
        <v>17</v>
      </c>
      <c r="C2" s="35" t="s">
        <v>18</v>
      </c>
      <c r="D2" s="36" t="s">
        <v>19</v>
      </c>
      <c r="E2" s="37" t="s">
        <v>20</v>
      </c>
      <c r="F2" s="38" t="s">
        <v>42</v>
      </c>
      <c r="G2" s="39" t="s">
        <v>21</v>
      </c>
      <c r="H2" s="40" t="s">
        <v>22</v>
      </c>
      <c r="J2" s="41" t="s">
        <v>23</v>
      </c>
    </row>
    <row r="3" spans="1:13" ht="15" x14ac:dyDescent="0.2">
      <c r="A3" s="42" t="str">
        <f>'Evaluator 5'!A4:C4</f>
        <v>CMC</v>
      </c>
      <c r="B3" s="43">
        <f>J3*D3</f>
        <v>9819</v>
      </c>
      <c r="C3" s="44">
        <v>1000</v>
      </c>
      <c r="D3" s="45">
        <v>0.02</v>
      </c>
      <c r="E3" s="44">
        <v>13862</v>
      </c>
      <c r="F3" s="44">
        <f>E3*F6</f>
        <v>41586</v>
      </c>
      <c r="G3" s="46">
        <v>16645</v>
      </c>
      <c r="H3" s="47">
        <f>B3+C3+F3+G3</f>
        <v>69050</v>
      </c>
      <c r="J3" s="48">
        <f>(C6-(F3+G3)-C3)/(D3+1)</f>
        <v>490950</v>
      </c>
      <c r="K3" s="49"/>
      <c r="L3" s="49"/>
      <c r="M3" s="49"/>
    </row>
    <row r="4" spans="1:13" ht="15" x14ac:dyDescent="0.2">
      <c r="A4" s="42" t="str">
        <f>'Evaluator 5'!A5:C5</f>
        <v>Construction Managers of Southeast Texas</v>
      </c>
      <c r="B4" s="43">
        <f>J4*D4</f>
        <v>12419.079113616484</v>
      </c>
      <c r="C4" s="50">
        <v>0</v>
      </c>
      <c r="D4" s="51">
        <v>2.8899999999999999E-2</v>
      </c>
      <c r="E4" s="50">
        <v>34985</v>
      </c>
      <c r="F4" s="44">
        <f>E4*F6</f>
        <v>104955</v>
      </c>
      <c r="G4" s="52">
        <v>12900</v>
      </c>
      <c r="H4" s="47">
        <f t="shared" ref="H4" si="0">B4+C4+F4+G4</f>
        <v>130274.07911361649</v>
      </c>
      <c r="J4" s="53">
        <f>(C6-(F4+G4)-C4)/(D4+1)</f>
        <v>429725.92088638357</v>
      </c>
      <c r="K4" s="49"/>
      <c r="L4" s="49"/>
      <c r="M4" s="49"/>
    </row>
    <row r="5" spans="1:13" ht="13.5" thickBot="1" x14ac:dyDescent="0.25">
      <c r="A5" s="54"/>
      <c r="B5" s="54"/>
      <c r="C5" s="55"/>
      <c r="D5" s="55"/>
      <c r="E5" s="55"/>
      <c r="F5" s="55"/>
      <c r="G5" s="55"/>
      <c r="H5" s="55"/>
    </row>
    <row r="6" spans="1:13" ht="15.75" thickBot="1" x14ac:dyDescent="0.25">
      <c r="A6" s="54"/>
      <c r="B6" s="56" t="s">
        <v>24</v>
      </c>
      <c r="C6" s="57">
        <v>560000</v>
      </c>
      <c r="E6" s="58" t="s">
        <v>25</v>
      </c>
      <c r="F6" s="84">
        <v>3</v>
      </c>
      <c r="G6" s="58" t="s">
        <v>26</v>
      </c>
      <c r="H6" s="59">
        <f>MIN(H3:H4)</f>
        <v>69050</v>
      </c>
    </row>
    <row r="7" spans="1:13" x14ac:dyDescent="0.2">
      <c r="B7" s="60"/>
    </row>
    <row r="8" spans="1:13" x14ac:dyDescent="0.2">
      <c r="A8" s="54"/>
      <c r="B8" s="61"/>
      <c r="C8" s="61"/>
      <c r="D8" s="54"/>
      <c r="E8" s="54"/>
      <c r="F8" s="54"/>
      <c r="G8" s="54"/>
    </row>
    <row r="9" spans="1:13" ht="15.75" thickBot="1" x14ac:dyDescent="0.3">
      <c r="A9" s="62" t="s">
        <v>27</v>
      </c>
      <c r="B9" s="62" t="s">
        <v>28</v>
      </c>
      <c r="C9" s="62"/>
      <c r="D9" s="62"/>
      <c r="E9" s="62"/>
      <c r="F9" s="62"/>
      <c r="G9" s="62"/>
      <c r="H9" s="62"/>
    </row>
    <row r="10" spans="1:13" ht="21" thickBot="1" x14ac:dyDescent="0.25">
      <c r="A10" s="109" t="s">
        <v>29</v>
      </c>
      <c r="B10" s="110"/>
      <c r="C10" s="110"/>
      <c r="D10" s="110"/>
      <c r="E10" s="111"/>
      <c r="F10" s="63"/>
      <c r="G10" s="54"/>
      <c r="H10" s="64"/>
      <c r="I10" s="64"/>
      <c r="J10" s="64"/>
      <c r="K10" s="65"/>
      <c r="M10" s="64"/>
    </row>
    <row r="11" spans="1:13" ht="13.5" thickBot="1" x14ac:dyDescent="0.25">
      <c r="A11" s="66"/>
      <c r="B11" s="67" t="s">
        <v>11</v>
      </c>
      <c r="C11" s="68" t="s">
        <v>9</v>
      </c>
      <c r="D11" s="69" t="s">
        <v>30</v>
      </c>
      <c r="E11" s="69" t="s">
        <v>31</v>
      </c>
      <c r="F11" s="70"/>
      <c r="G11" s="71"/>
      <c r="H11" s="72"/>
      <c r="I11" s="65"/>
      <c r="J11" s="65"/>
      <c r="K11" s="65"/>
      <c r="L11" s="72"/>
      <c r="M11" s="65"/>
    </row>
    <row r="12" spans="1:13" ht="15" x14ac:dyDescent="0.2">
      <c r="A12" s="73" t="str">
        <f>A3</f>
        <v>CMC</v>
      </c>
      <c r="B12" s="74">
        <f>((1-(H3-H6)/H6)*30)</f>
        <v>30</v>
      </c>
      <c r="C12" s="75">
        <f>RANK(B12,$B$12:$B$13,0)</f>
        <v>1</v>
      </c>
      <c r="D12" s="76">
        <f>$H$6-H3</f>
        <v>0</v>
      </c>
      <c r="E12" s="77">
        <f>(-D12/$H$6)</f>
        <v>0</v>
      </c>
      <c r="F12" s="78"/>
      <c r="G12" s="79"/>
      <c r="H12" s="65"/>
      <c r="I12" s="64"/>
      <c r="J12" s="64"/>
      <c r="K12" s="64"/>
      <c r="L12" s="72"/>
      <c r="M12" s="64"/>
    </row>
    <row r="13" spans="1:13" ht="15" x14ac:dyDescent="0.2">
      <c r="A13" s="73" t="str">
        <f>A4</f>
        <v>Construction Managers of Southeast Texas</v>
      </c>
      <c r="B13" s="80">
        <f>((1-(H4-H6)/H6)*30)</f>
        <v>3.4001104502752377</v>
      </c>
      <c r="C13" s="75">
        <f>RANK(B13,$B$12:$B$13,0)</f>
        <v>2</v>
      </c>
      <c r="D13" s="76">
        <f>$H$6-H4</f>
        <v>-61224.079113616492</v>
      </c>
      <c r="E13" s="77">
        <f>(-D13/$H$6)</f>
        <v>0.88666298499082541</v>
      </c>
      <c r="F13" s="78"/>
      <c r="G13" s="79"/>
      <c r="H13" s="65"/>
      <c r="I13" s="64"/>
      <c r="J13" s="64"/>
      <c r="K13" s="64"/>
      <c r="L13" s="72"/>
      <c r="M13" s="64"/>
    </row>
    <row r="14" spans="1:13" x14ac:dyDescent="0.2">
      <c r="H14" s="64"/>
      <c r="I14" s="64"/>
      <c r="J14" s="64"/>
      <c r="K14" s="64"/>
      <c r="L14" s="64"/>
      <c r="M14" s="64"/>
    </row>
    <row r="15" spans="1:13" x14ac:dyDescent="0.2">
      <c r="H15" s="64"/>
      <c r="I15" s="64"/>
      <c r="J15" s="64"/>
      <c r="K15" s="64"/>
      <c r="L15" s="64"/>
      <c r="M15" s="64"/>
    </row>
    <row r="16" spans="1:13" ht="135.75" customHeight="1" x14ac:dyDescent="0.2">
      <c r="F16" s="112" t="s">
        <v>43</v>
      </c>
      <c r="G16" s="113"/>
      <c r="H16" s="81"/>
      <c r="I16" s="64"/>
      <c r="J16" s="82"/>
      <c r="K16" s="82"/>
      <c r="L16" s="82"/>
      <c r="M16" s="82"/>
    </row>
  </sheetData>
  <mergeCells count="4">
    <mergeCell ref="A1:A2"/>
    <mergeCell ref="D1:E1"/>
    <mergeCell ref="A10:E10"/>
    <mergeCell ref="F16:G16"/>
  </mergeCells>
  <pageMargins left="0.7" right="0.7" top="0.75" bottom="0.75" header="0.3" footer="0.3"/>
  <pageSetup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
  <sheetViews>
    <sheetView workbookViewId="0">
      <selection activeCell="C14" sqref="C14"/>
    </sheetView>
  </sheetViews>
  <sheetFormatPr defaultColWidth="9.140625" defaultRowHeight="15" x14ac:dyDescent="0.2"/>
  <cols>
    <col min="1" max="1" width="33" style="12" customWidth="1"/>
    <col min="2" max="3" width="7" style="12" bestFit="1" customWidth="1"/>
    <col min="4" max="6" width="7.7109375" style="12" customWidth="1"/>
    <col min="7" max="7" width="8.85546875" style="12" customWidth="1"/>
    <col min="8" max="8" width="7.5703125" style="12" customWidth="1"/>
    <col min="9" max="9" width="8.28515625" style="12" customWidth="1"/>
    <col min="10" max="13" width="4.140625" style="12" bestFit="1" customWidth="1"/>
    <col min="14" max="14" width="4.140625" style="12" customWidth="1"/>
    <col min="15" max="15" width="7.140625" style="12" bestFit="1" customWidth="1"/>
    <col min="16" max="16384" width="9.140625" style="12"/>
  </cols>
  <sheetData>
    <row r="1" spans="1:16" ht="15.75" x14ac:dyDescent="0.25">
      <c r="A1" s="10" t="s">
        <v>6</v>
      </c>
      <c r="B1" s="11"/>
      <c r="C1" s="10"/>
      <c r="D1" s="10"/>
      <c r="E1" s="10"/>
      <c r="F1" s="10"/>
      <c r="G1" s="10"/>
      <c r="H1" s="10"/>
    </row>
    <row r="2" spans="1:16" ht="6" customHeight="1" x14ac:dyDescent="0.25">
      <c r="A2" s="10"/>
      <c r="B2" s="11"/>
      <c r="C2" s="10"/>
      <c r="D2" s="10"/>
      <c r="E2" s="10"/>
      <c r="F2" s="10"/>
      <c r="G2" s="10"/>
      <c r="H2" s="10"/>
    </row>
    <row r="3" spans="1:16" ht="15.75" x14ac:dyDescent="0.25">
      <c r="A3" s="114" t="s">
        <v>33</v>
      </c>
      <c r="B3" s="114"/>
      <c r="C3" s="114"/>
      <c r="D3" s="114"/>
      <c r="E3" s="114"/>
      <c r="F3" s="114"/>
      <c r="G3" s="114"/>
      <c r="H3" s="114"/>
    </row>
    <row r="4" spans="1:16" x14ac:dyDescent="0.2">
      <c r="A4" s="11"/>
      <c r="B4" s="11"/>
      <c r="C4" s="11"/>
      <c r="D4" s="11"/>
      <c r="E4" s="11"/>
      <c r="F4" s="11"/>
      <c r="G4" s="13"/>
      <c r="H4" s="13"/>
    </row>
    <row r="5" spans="1:16" ht="15.75" x14ac:dyDescent="0.25">
      <c r="G5" s="24" t="s">
        <v>12</v>
      </c>
      <c r="H5" s="14"/>
      <c r="I5" s="24"/>
      <c r="J5" s="14"/>
      <c r="O5" s="115" t="s">
        <v>9</v>
      </c>
      <c r="P5" s="115"/>
    </row>
    <row r="6" spans="1:16" s="17" customFormat="1" ht="135" customHeight="1" x14ac:dyDescent="0.2">
      <c r="A6" s="15"/>
      <c r="B6" s="16" t="s">
        <v>1</v>
      </c>
      <c r="C6" s="16" t="s">
        <v>2</v>
      </c>
      <c r="D6" s="16" t="s">
        <v>3</v>
      </c>
      <c r="E6" s="16" t="s">
        <v>4</v>
      </c>
      <c r="F6" s="16" t="s">
        <v>5</v>
      </c>
      <c r="G6" s="26" t="s">
        <v>10</v>
      </c>
      <c r="I6" s="12"/>
      <c r="J6" s="16" t="str">
        <f>B6</f>
        <v>Evaluator 1</v>
      </c>
      <c r="K6" s="16" t="str">
        <f>C6</f>
        <v>Evaluator 2</v>
      </c>
      <c r="L6" s="16" t="str">
        <f>D6</f>
        <v>Evaluator 3</v>
      </c>
      <c r="M6" s="16" t="str">
        <f>E6</f>
        <v>Evaluator 4</v>
      </c>
      <c r="N6" s="16" t="str">
        <f>F6</f>
        <v>Evaluator 5</v>
      </c>
      <c r="O6" s="26" t="s">
        <v>13</v>
      </c>
      <c r="P6" s="22" t="s">
        <v>8</v>
      </c>
    </row>
    <row r="7" spans="1:16" s="87" customFormat="1" ht="16.5" customHeight="1" x14ac:dyDescent="0.2">
      <c r="A7" s="95" t="str">
        <f>'Evaluator 1'!A4:C4</f>
        <v>CMC</v>
      </c>
      <c r="B7" s="92">
        <f>'Evaluator 1'!J4</f>
        <v>82.699999999999989</v>
      </c>
      <c r="C7" s="92">
        <f>'Evaluator 2'!J4</f>
        <v>70</v>
      </c>
      <c r="D7" s="92">
        <f>'Evaluator 3'!J4</f>
        <v>85.300000000000011</v>
      </c>
      <c r="E7" s="92">
        <f>'Evaluator 4'!J4</f>
        <v>68</v>
      </c>
      <c r="F7" s="92">
        <f>'Evaluator 5'!J4</f>
        <v>80.5</v>
      </c>
      <c r="G7" s="89">
        <f>AVERAGE(B7:F7)</f>
        <v>77.3</v>
      </c>
      <c r="H7" s="93"/>
      <c r="I7" s="93"/>
      <c r="J7" s="91">
        <f>RANK(B7,$B$7:$B$8,0)</f>
        <v>1</v>
      </c>
      <c r="K7" s="91">
        <f>RANK(C7,$C$7:$C$8,0)</f>
        <v>1</v>
      </c>
      <c r="L7" s="91">
        <f>RANK(D7,$D$7:$D$8,0)</f>
        <v>1</v>
      </c>
      <c r="M7" s="91">
        <f>RANK(E7,$E$7:$E$8,0)</f>
        <v>1</v>
      </c>
      <c r="N7" s="91">
        <f>RANK(F7,$F$7:$F$8,0)</f>
        <v>1</v>
      </c>
      <c r="O7" s="88">
        <f>AVERAGE(J7:N7)</f>
        <v>1</v>
      </c>
      <c r="P7" s="88">
        <f>RANK(O7,$O$7:$O$8,1)</f>
        <v>1</v>
      </c>
    </row>
    <row r="8" spans="1:16" ht="16.5" customHeight="1" x14ac:dyDescent="0.2">
      <c r="A8" s="19" t="str">
        <f>'Evaluator 1'!A5:C5</f>
        <v>Construction Managers of Southeast Texas</v>
      </c>
      <c r="B8" s="85">
        <f>'Evaluator 1'!J5</f>
        <v>60.300110450275234</v>
      </c>
      <c r="C8" s="85">
        <f>'Evaluator 2'!J5</f>
        <v>45.400110450275236</v>
      </c>
      <c r="D8" s="85">
        <f>'Evaluator 3'!J5</f>
        <v>58.600110450275238</v>
      </c>
      <c r="E8" s="85">
        <f>'Evaluator 4'!J5</f>
        <v>45.200110450275233</v>
      </c>
      <c r="F8" s="85">
        <f>'Evaluator 5'!J5</f>
        <v>55.900110450275236</v>
      </c>
      <c r="G8" s="27">
        <f>AVERAGE(B8:F8)</f>
        <v>53.080110450275242</v>
      </c>
      <c r="H8" s="25"/>
      <c r="I8" s="25"/>
      <c r="J8" s="18">
        <f>RANK(B8,$B$7:$B$8,0)</f>
        <v>2</v>
      </c>
      <c r="K8" s="18">
        <f>RANK(C8,$C$7:$C$8,0)</f>
        <v>2</v>
      </c>
      <c r="L8" s="18">
        <f>RANK(D8,$D$7:$D$8,0)</f>
        <v>2</v>
      </c>
      <c r="M8" s="18">
        <f>RANK(E8,$E$7:$E$8,0)</f>
        <v>2</v>
      </c>
      <c r="N8" s="18">
        <f>RANK(F8,$F$7:$F$8,0)</f>
        <v>2</v>
      </c>
      <c r="O8" s="28">
        <f>AVERAGE(J8:N8)</f>
        <v>2</v>
      </c>
      <c r="P8" s="94">
        <f>RANK(O8,$O$7:$O$8,1)</f>
        <v>2</v>
      </c>
    </row>
    <row r="9" spans="1:16" x14ac:dyDescent="0.2">
      <c r="I9" s="23"/>
    </row>
    <row r="14" spans="1:16" x14ac:dyDescent="0.2">
      <c r="A14" s="20" t="s">
        <v>7</v>
      </c>
    </row>
    <row r="15" spans="1:16" x14ac:dyDescent="0.2">
      <c r="A15" s="20"/>
    </row>
  </sheetData>
  <mergeCells count="2">
    <mergeCell ref="A3:H3"/>
    <mergeCell ref="O5:P5"/>
  </mergeCells>
  <pageMargins left="0.24" right="0.3" top="1" bottom="1" header="0.5" footer="0.5"/>
  <pageSetup scale="95" orientation="landscape" horizontalDpi="1200" verticalDpi="1200"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45"/>
  <sheetViews>
    <sheetView tabSelected="1" zoomScaleNormal="100" workbookViewId="0">
      <selection activeCell="A15" sqref="A15:XFD15"/>
    </sheetView>
  </sheetViews>
  <sheetFormatPr defaultRowHeight="12.75" x14ac:dyDescent="0.2"/>
  <cols>
    <col min="1" max="1" width="24" style="118" customWidth="1"/>
    <col min="2" max="19" width="9.5703125" style="118" customWidth="1"/>
    <col min="20" max="16384" width="9.140625" style="118"/>
  </cols>
  <sheetData>
    <row r="1" spans="1:19" ht="15.75" customHeight="1" x14ac:dyDescent="0.25">
      <c r="A1" s="116" t="s">
        <v>44</v>
      </c>
      <c r="B1" s="116"/>
      <c r="C1" s="116"/>
      <c r="D1" s="116"/>
      <c r="E1" s="116"/>
      <c r="F1" s="116"/>
      <c r="G1" s="116"/>
      <c r="H1" s="116"/>
      <c r="I1" s="116"/>
      <c r="J1" s="117"/>
    </row>
    <row r="2" spans="1:19" ht="15.75" x14ac:dyDescent="0.25">
      <c r="A2" s="119" t="s">
        <v>33</v>
      </c>
      <c r="B2" s="119"/>
      <c r="C2" s="119"/>
      <c r="D2" s="119"/>
      <c r="E2" s="119"/>
      <c r="F2" s="119"/>
      <c r="G2" s="119"/>
      <c r="H2" s="119"/>
      <c r="I2" s="119"/>
      <c r="J2" s="120"/>
    </row>
    <row r="3" spans="1:19" x14ac:dyDescent="0.2">
      <c r="A3" s="121" t="s">
        <v>45</v>
      </c>
      <c r="B3" s="122"/>
      <c r="C3" s="122"/>
      <c r="D3" s="122"/>
    </row>
    <row r="4" spans="1:19" ht="15" customHeight="1" x14ac:dyDescent="0.2">
      <c r="A4" s="121" t="s">
        <v>46</v>
      </c>
      <c r="B4" s="123" t="s">
        <v>47</v>
      </c>
      <c r="C4" s="123"/>
      <c r="D4" s="123"/>
      <c r="E4" s="124"/>
    </row>
    <row r="5" spans="1:19" ht="20.25" customHeight="1" x14ac:dyDescent="0.25">
      <c r="A5" s="125" t="s">
        <v>48</v>
      </c>
      <c r="B5" s="125"/>
      <c r="C5" s="126"/>
      <c r="D5" s="126"/>
      <c r="E5" s="126"/>
      <c r="F5" s="126"/>
      <c r="G5" s="126"/>
      <c r="H5" s="127"/>
      <c r="I5" s="127"/>
    </row>
    <row r="6" spans="1:19" ht="24.75" customHeight="1" thickBot="1" x14ac:dyDescent="0.25">
      <c r="A6" s="128"/>
      <c r="B6" s="129" t="s">
        <v>49</v>
      </c>
      <c r="C6" s="129"/>
      <c r="D6" s="129"/>
      <c r="E6" s="129"/>
      <c r="F6" s="129"/>
      <c r="G6" s="129"/>
      <c r="H6" s="129"/>
      <c r="I6" s="129"/>
    </row>
    <row r="7" spans="1:19" ht="15" customHeight="1" x14ac:dyDescent="0.25">
      <c r="B7" s="130"/>
    </row>
    <row r="8" spans="1:19" ht="15" customHeight="1" x14ac:dyDescent="0.25">
      <c r="B8" s="130"/>
    </row>
    <row r="9" spans="1:19" ht="15" customHeight="1" x14ac:dyDescent="0.25">
      <c r="B9" s="130"/>
    </row>
    <row r="10" spans="1:19" ht="15" customHeight="1" x14ac:dyDescent="0.2"/>
    <row r="11" spans="1:19" ht="11.25" customHeight="1" thickBot="1" x14ac:dyDescent="0.25"/>
    <row r="12" spans="1:19" s="131" customFormat="1" ht="13.5" thickBot="1" x14ac:dyDescent="0.25">
      <c r="B12" s="132" t="s">
        <v>34</v>
      </c>
      <c r="C12" s="133"/>
      <c r="D12" s="134"/>
      <c r="E12" s="132" t="s">
        <v>35</v>
      </c>
      <c r="F12" s="133"/>
      <c r="G12" s="134"/>
      <c r="H12" s="132" t="s">
        <v>36</v>
      </c>
      <c r="I12" s="133"/>
      <c r="J12" s="134"/>
      <c r="K12" s="132" t="s">
        <v>37</v>
      </c>
      <c r="L12" s="133"/>
      <c r="M12" s="134"/>
      <c r="N12" s="132" t="s">
        <v>38</v>
      </c>
      <c r="O12" s="133"/>
      <c r="P12" s="134"/>
      <c r="Q12" s="132" t="s">
        <v>39</v>
      </c>
      <c r="R12" s="133"/>
      <c r="S12" s="134"/>
    </row>
    <row r="13" spans="1:19" s="131" customFormat="1" ht="76.5" customHeight="1" x14ac:dyDescent="0.2">
      <c r="B13" s="135" t="s">
        <v>50</v>
      </c>
      <c r="C13" s="136"/>
      <c r="D13" s="137"/>
      <c r="E13" s="135" t="s">
        <v>51</v>
      </c>
      <c r="F13" s="136"/>
      <c r="G13" s="137"/>
      <c r="H13" s="135" t="s">
        <v>52</v>
      </c>
      <c r="I13" s="136"/>
      <c r="J13" s="137"/>
      <c r="K13" s="135" t="s">
        <v>53</v>
      </c>
      <c r="L13" s="136"/>
      <c r="M13" s="137"/>
      <c r="N13" s="138" t="s">
        <v>54</v>
      </c>
      <c r="O13" s="139"/>
      <c r="P13" s="140"/>
      <c r="Q13" s="135" t="s">
        <v>55</v>
      </c>
      <c r="R13" s="136"/>
      <c r="S13" s="137"/>
    </row>
    <row r="14" spans="1:19" s="145" customFormat="1" ht="11.25" customHeight="1" x14ac:dyDescent="0.2">
      <c r="A14" s="141"/>
      <c r="B14" s="142" t="s">
        <v>56</v>
      </c>
      <c r="C14" s="143"/>
      <c r="D14" s="144"/>
      <c r="E14" s="142" t="s">
        <v>56</v>
      </c>
      <c r="F14" s="143"/>
      <c r="G14" s="144"/>
      <c r="H14" s="142" t="s">
        <v>56</v>
      </c>
      <c r="I14" s="143"/>
      <c r="J14" s="144"/>
      <c r="K14" s="142" t="s">
        <v>56</v>
      </c>
      <c r="L14" s="143"/>
      <c r="M14" s="144"/>
      <c r="N14" s="142" t="s">
        <v>56</v>
      </c>
      <c r="O14" s="143"/>
      <c r="P14" s="144"/>
      <c r="Q14" s="142" t="s">
        <v>56</v>
      </c>
      <c r="R14" s="143"/>
      <c r="S14" s="144"/>
    </row>
    <row r="15" spans="1:19" s="145" customFormat="1" ht="26.25" customHeight="1" x14ac:dyDescent="0.2">
      <c r="A15" s="146" t="s">
        <v>40</v>
      </c>
      <c r="B15" s="147"/>
      <c r="C15" s="148"/>
      <c r="D15" s="149"/>
      <c r="E15" s="147"/>
      <c r="F15" s="148"/>
      <c r="G15" s="149"/>
      <c r="H15" s="147"/>
      <c r="I15" s="148"/>
      <c r="J15" s="149"/>
      <c r="K15" s="147"/>
      <c r="L15" s="148"/>
      <c r="M15" s="149"/>
      <c r="N15" s="150"/>
      <c r="O15" s="151"/>
      <c r="P15" s="152"/>
      <c r="Q15" s="147"/>
      <c r="R15" s="148"/>
      <c r="S15" s="149"/>
    </row>
    <row r="16" spans="1:19" s="145" customFormat="1" ht="26.25" customHeight="1" x14ac:dyDescent="0.2">
      <c r="A16" s="153" t="s">
        <v>41</v>
      </c>
      <c r="B16" s="154"/>
      <c r="C16" s="155"/>
      <c r="D16" s="156"/>
      <c r="E16" s="154"/>
      <c r="F16" s="155"/>
      <c r="G16" s="156"/>
      <c r="H16" s="154"/>
      <c r="I16" s="155"/>
      <c r="J16" s="156"/>
      <c r="K16" s="154"/>
      <c r="L16" s="155"/>
      <c r="M16" s="156"/>
      <c r="N16" s="157"/>
      <c r="O16" s="158"/>
      <c r="P16" s="159"/>
      <c r="Q16" s="154"/>
      <c r="R16" s="155"/>
      <c r="S16" s="156"/>
    </row>
    <row r="17" spans="1:19" s="161" customFormat="1" ht="7.5" customHeight="1" x14ac:dyDescent="0.2">
      <c r="A17" s="160"/>
      <c r="B17" s="160"/>
      <c r="C17" s="160"/>
      <c r="D17" s="160"/>
      <c r="E17" s="160"/>
      <c r="F17" s="160"/>
      <c r="G17" s="160"/>
      <c r="H17" s="160"/>
      <c r="I17" s="160"/>
      <c r="J17" s="160"/>
      <c r="K17" s="160"/>
      <c r="L17" s="160"/>
      <c r="M17" s="160"/>
      <c r="N17" s="160"/>
      <c r="O17" s="160"/>
      <c r="P17" s="160"/>
      <c r="Q17" s="160"/>
      <c r="R17" s="160"/>
      <c r="S17" s="160"/>
    </row>
    <row r="18" spans="1:19" s="162" customFormat="1" ht="6.75" customHeight="1" x14ac:dyDescent="0.2"/>
    <row r="20" spans="1:19" x14ac:dyDescent="0.2">
      <c r="A20" s="163"/>
      <c r="G20" s="164"/>
      <c r="H20" s="164"/>
    </row>
    <row r="21" spans="1:19" x14ac:dyDescent="0.2">
      <c r="A21" s="165" t="s">
        <v>57</v>
      </c>
      <c r="G21" s="164"/>
      <c r="H21" s="164"/>
      <c r="I21" s="164"/>
      <c r="J21" s="164"/>
    </row>
    <row r="22" spans="1:19" x14ac:dyDescent="0.2">
      <c r="A22" s="166"/>
      <c r="B22" s="167"/>
      <c r="C22" s="166"/>
      <c r="D22" s="166"/>
      <c r="E22" s="166"/>
      <c r="F22" s="166"/>
      <c r="H22" s="164"/>
      <c r="I22" s="164"/>
      <c r="J22" s="164"/>
    </row>
    <row r="23" spans="1:19" x14ac:dyDescent="0.2">
      <c r="A23" s="166"/>
      <c r="B23" s="166"/>
      <c r="C23" s="166"/>
      <c r="D23" s="166"/>
      <c r="E23" s="166"/>
      <c r="F23" s="166"/>
      <c r="H23" s="164"/>
      <c r="I23" s="164"/>
      <c r="J23" s="164"/>
    </row>
    <row r="24" spans="1:19" x14ac:dyDescent="0.2">
      <c r="A24" s="166"/>
      <c r="B24" s="167"/>
      <c r="C24" s="166"/>
      <c r="D24" s="166"/>
      <c r="E24" s="166"/>
      <c r="F24" s="166"/>
      <c r="H24" s="164"/>
      <c r="I24" s="164"/>
      <c r="J24" s="164"/>
    </row>
    <row r="25" spans="1:19" x14ac:dyDescent="0.2">
      <c r="A25" s="166"/>
      <c r="B25" s="167"/>
      <c r="C25" s="166"/>
      <c r="D25" s="166"/>
      <c r="E25" s="166"/>
      <c r="F25" s="166"/>
      <c r="H25" s="164"/>
      <c r="I25" s="164"/>
      <c r="J25" s="164"/>
    </row>
    <row r="26" spans="1:19" x14ac:dyDescent="0.2">
      <c r="A26" s="166"/>
      <c r="B26" s="167"/>
      <c r="C26" s="166"/>
      <c r="D26" s="166"/>
      <c r="E26" s="166"/>
      <c r="F26" s="166"/>
      <c r="H26" s="164"/>
      <c r="I26" s="164"/>
      <c r="J26" s="164"/>
    </row>
    <row r="27" spans="1:19" x14ac:dyDescent="0.2">
      <c r="I27" s="164"/>
      <c r="J27" s="164"/>
      <c r="K27" s="164"/>
      <c r="L27" s="164"/>
    </row>
    <row r="28" spans="1:19" x14ac:dyDescent="0.2">
      <c r="I28" s="164"/>
      <c r="J28" s="164"/>
      <c r="K28" s="164"/>
      <c r="L28" s="164"/>
      <c r="M28" s="164"/>
    </row>
    <row r="29" spans="1:19" x14ac:dyDescent="0.2">
      <c r="L29" s="164"/>
      <c r="M29" s="164"/>
    </row>
    <row r="30" spans="1:19" x14ac:dyDescent="0.2">
      <c r="L30" s="164"/>
      <c r="M30" s="164"/>
    </row>
    <row r="31" spans="1:19" x14ac:dyDescent="0.2">
      <c r="L31" s="164"/>
      <c r="M31" s="164"/>
    </row>
    <row r="32" spans="1:19" x14ac:dyDescent="0.2">
      <c r="L32" s="164"/>
      <c r="M32" s="164"/>
    </row>
    <row r="45" spans="1:1" x14ac:dyDescent="0.2">
      <c r="A45" s="168" t="s">
        <v>58</v>
      </c>
    </row>
  </sheetData>
  <mergeCells count="36">
    <mergeCell ref="B16:D16"/>
    <mergeCell ref="E16:G16"/>
    <mergeCell ref="H16:J16"/>
    <mergeCell ref="K16:M16"/>
    <mergeCell ref="N16:P16"/>
    <mergeCell ref="Q16:S16"/>
    <mergeCell ref="B15:D15"/>
    <mergeCell ref="E15:G15"/>
    <mergeCell ref="H15:J15"/>
    <mergeCell ref="K15:M15"/>
    <mergeCell ref="N15:P15"/>
    <mergeCell ref="Q15:S15"/>
    <mergeCell ref="B14:D14"/>
    <mergeCell ref="E14:G14"/>
    <mergeCell ref="H14:J14"/>
    <mergeCell ref="K14:M14"/>
    <mergeCell ref="N14:P14"/>
    <mergeCell ref="Q14:S14"/>
    <mergeCell ref="B13:D13"/>
    <mergeCell ref="E13:G13"/>
    <mergeCell ref="H13:J13"/>
    <mergeCell ref="K13:M13"/>
    <mergeCell ref="N13:P13"/>
    <mergeCell ref="Q13:S13"/>
    <mergeCell ref="B12:D12"/>
    <mergeCell ref="E12:G12"/>
    <mergeCell ref="H12:J12"/>
    <mergeCell ref="K12:M12"/>
    <mergeCell ref="N12:P12"/>
    <mergeCell ref="Q12:S12"/>
    <mergeCell ref="A1:I1"/>
    <mergeCell ref="A2:I2"/>
    <mergeCell ref="B3:D3"/>
    <mergeCell ref="B4:D4"/>
    <mergeCell ref="A5:B5"/>
    <mergeCell ref="B6:I6"/>
  </mergeCells>
  <pageMargins left="0.25" right="0.25" top="0.75" bottom="0.75" header="0.3" footer="0.3"/>
  <pageSetup orientation="portrait" horizontalDpi="1200" verticalDpi="12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Evaluator 1</vt:lpstr>
      <vt:lpstr>Evaluator 2</vt:lpstr>
      <vt:lpstr>Evaluator 3</vt:lpstr>
      <vt:lpstr>Evaluator 4</vt:lpstr>
      <vt:lpstr>Evaluator 5</vt:lpstr>
      <vt:lpstr>Cost Summary</vt:lpstr>
      <vt:lpstr>Summary</vt:lpstr>
      <vt:lpstr>Evaluation</vt:lpstr>
    </vt:vector>
  </TitlesOfParts>
  <Company>University of Houston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wsareval</dc:creator>
  <cp:lastModifiedBy>Brandyberg, Tiffany</cp:lastModifiedBy>
  <cp:lastPrinted>2013-06-21T21:40:12Z</cp:lastPrinted>
  <dcterms:created xsi:type="dcterms:W3CDTF">2013-06-21T21:38:22Z</dcterms:created>
  <dcterms:modified xsi:type="dcterms:W3CDTF">2021-07-15T21:18:46Z</dcterms:modified>
</cp:coreProperties>
</file>