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38_5.5.21\"/>
    </mc:Choice>
  </mc:AlternateContent>
  <bookViews>
    <workbookView xWindow="0" yWindow="0" windowWidth="20490" windowHeight="7755" tabRatio="722" firstSheet="2" activeTab="3"/>
  </bookViews>
  <sheets>
    <sheet name="Evaluator 1" sheetId="2" r:id="rId1"/>
    <sheet name="Evaluator 2" sheetId="3" r:id="rId2"/>
    <sheet name="Evaluator 3" sheetId="5" r:id="rId3"/>
    <sheet name="Evaluator 4" sheetId="9" r:id="rId4"/>
    <sheet name="Evaluator 5" sheetId="10" r:id="rId5"/>
    <sheet name="Evaluator 6" sheetId="14" r:id="rId6"/>
    <sheet name="Evaluator 7" sheetId="15" r:id="rId7"/>
    <sheet name="Pricing Score Calculation" sheetId="13" r:id="rId8"/>
    <sheet name="Summary" sheetId="1" r:id="rId9"/>
    <sheet name="Evaluation" sheetId="16"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I8" i="1" l="1"/>
  <c r="I7" i="1"/>
  <c r="Q6" i="1" l="1"/>
  <c r="R6" i="1"/>
  <c r="A6" i="13"/>
  <c r="A5" i="13"/>
  <c r="M6" i="1" l="1"/>
  <c r="N6" i="1"/>
  <c r="O6" i="1"/>
  <c r="P6" i="1"/>
  <c r="L6" i="1"/>
  <c r="D5" i="13" l="1"/>
  <c r="E5" i="13" s="1"/>
  <c r="D4" i="3" l="1"/>
  <c r="J4" i="3" s="1"/>
  <c r="D4" i="14"/>
  <c r="J4" i="14" s="1"/>
  <c r="G7" i="1" s="1"/>
  <c r="D4" i="15"/>
  <c r="J4" i="15" s="1"/>
  <c r="H7" i="1" s="1"/>
  <c r="D4" i="10"/>
  <c r="J4" i="10" s="1"/>
  <c r="F7" i="1" s="1"/>
  <c r="D4" i="5"/>
  <c r="J4" i="5" s="1"/>
  <c r="D7" i="1" s="1"/>
  <c r="D4" i="2"/>
  <c r="J4" i="2" s="1"/>
  <c r="B7" i="1" s="1"/>
  <c r="D4" i="9"/>
  <c r="J4" i="9" s="1"/>
  <c r="E7" i="1" s="1"/>
  <c r="C7" i="1"/>
  <c r="E6" i="13"/>
  <c r="D5" i="14" l="1"/>
  <c r="J5" i="14" s="1"/>
  <c r="G8" i="1" s="1"/>
  <c r="Q8" i="1" s="1"/>
  <c r="D5" i="10"/>
  <c r="J5" i="10" s="1"/>
  <c r="F8" i="1" s="1"/>
  <c r="P8" i="1" s="1"/>
  <c r="D5" i="3"/>
  <c r="J5" i="3" s="1"/>
  <c r="C8" i="1" s="1"/>
  <c r="M8" i="1" s="1"/>
  <c r="D5" i="5"/>
  <c r="J5" i="5" s="1"/>
  <c r="D8" i="1" s="1"/>
  <c r="N8" i="1" s="1"/>
  <c r="D5" i="15"/>
  <c r="J5" i="15" s="1"/>
  <c r="H8" i="1" s="1"/>
  <c r="R8" i="1" s="1"/>
  <c r="D5" i="9"/>
  <c r="J5" i="9" s="1"/>
  <c r="E8" i="1" s="1"/>
  <c r="O8" i="1" s="1"/>
  <c r="D5" i="2"/>
  <c r="J5" i="2" s="1"/>
  <c r="B8" i="1" s="1"/>
  <c r="L8" i="1" s="1"/>
  <c r="L7" i="1" l="1"/>
  <c r="O7" i="1"/>
  <c r="S8" i="1"/>
  <c r="Q7" i="1"/>
  <c r="P7" i="1"/>
  <c r="R7" i="1"/>
  <c r="N7" i="1"/>
  <c r="M7" i="1"/>
  <c r="A8" i="1"/>
  <c r="A7" i="1"/>
  <c r="S7" i="1" l="1"/>
  <c r="T7" i="1" s="1"/>
  <c r="T8"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<sst xmlns="http://schemas.openxmlformats.org/spreadsheetml/2006/main" count="121" uniqueCount="53">
  <si>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</si>
  <si>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</si>
  <si>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</si>
  <si>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</si>
  <si>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</si>
  <si>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</si>
  <si>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</si>
  <si>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</si>
  <si>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</si>
  <si>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</si>
  <si>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</si>
  <si>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</si>
  <si>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</si>
  <si>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</si>
  <si>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</si>
  <si>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</si>
  <si>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</si>
  <si>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</si>
  <si>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</si>
  <si>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</si>
  <si>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</si>
  <si>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</si>
  <si>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</si>
  <si>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</si>
  <si>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</si>
  <si>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</si>
  <si>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formula be used due to the cost difference between the highest and lowest bidder.  The vendor amount being evaluated be divided by the lowest bidder and then multipled by the highest score (50%).  The lowest bidder will receive the full 50 percent (Highest Score).</t>
  </si>
  <si>
    <t>RFP730-21026 Agnes Arnold  Elevator Repair</t>
  </si>
  <si>
    <t>Elevator Repair Service</t>
  </si>
  <si>
    <t>M2 Federal</t>
  </si>
  <si>
    <t>Evaluator 6</t>
  </si>
  <si>
    <t>Evaluator 7</t>
  </si>
  <si>
    <t xml:space="preserve">University of Houston Evaluation Matrix </t>
  </si>
  <si>
    <t>Name</t>
  </si>
  <si>
    <t>Evaluation Due Date</t>
  </si>
  <si>
    <t>4/16/2021 @ 1 PM CST</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</si>
  <si>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</si>
  <si>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</si>
  <si>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</si>
  <si>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</si>
  <si>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</si>
  <si>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</si>
  <si>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</si>
  <si>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</si>
  <si>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CRITERION 1: Respondent’s Cost and Delivery Proposal (Section 4.2) 
**ONLY PURCHASING WILL EVALUATE COST**</t>
  </si>
  <si>
    <t>Respondent’s Qualifications and Experience on Similar Projects (Section 4.3)</t>
  </si>
  <si>
    <t>Respondent’s Qualifications and Experience of Proposed Construction Team (Section 4.4)</t>
  </si>
  <si>
    <t>Respondent’s Construction and execution plan. (Section 4.5)</t>
  </si>
  <si>
    <t>Respondent’s project planning and scheduling (Section 4.6)</t>
  </si>
  <si>
    <t>Respondent’s safety management program (Section 4.7)</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</si>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</sst>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b/>
      <sz val="11"/>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0">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44" fontId="22" fillId="0" borderId="0" applyFont="0" applyFill="0" applyBorder="0" applyAlignment="0" applyProtection="0"/>
    <xf numFmtId="0" fontId="6" fillId="0" borderId="0"/>
    <xf numFmtId="43" fontId="2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121">
    <xf numFmtId="0" fontId="0" fillId="0" borderId="0" xfId="0"/>
    <xf numFmtId="0" fontId="0" fillId="0" borderId="0" xfId="0" applyBorder="1"/>
    <xf numFmtId="0" fontId="19" fillId="0" borderId="0" xfId="0" applyFont="1" applyBorder="1" applyAlignment="1"/>
    <xf numFmtId="0" fontId="0" fillId="0" borderId="0" xfId="0" applyBorder="1"/>
    <xf numFmtId="0" fontId="19" fillId="0" borderId="0" xfId="0" applyFont="1" applyBorder="1" applyAlignment="1"/>
    <xf numFmtId="0" fontId="0" fillId="0" borderId="0" xfId="0"/>
    <xf numFmtId="0" fontId="21" fillId="0" borderId="0" xfId="0" applyFont="1"/>
    <xf numFmtId="0" fontId="0" fillId="0" borderId="0" xfId="0"/>
    <xf numFmtId="0" fontId="19" fillId="0" borderId="0" xfId="0" applyFont="1" applyBorder="1" applyAlignment="1">
      <alignment horizontal="left"/>
    </xf>
    <xf numFmtId="0" fontId="43" fillId="0" borderId="0" xfId="0" applyFont="1" applyBorder="1" applyAlignment="1">
      <alignment horizontal="left"/>
    </xf>
    <xf numFmtId="0" fontId="43" fillId="26" borderId="0" xfId="0" applyFont="1" applyFill="1" applyAlignment="1"/>
    <xf numFmtId="0" fontId="44" fillId="26" borderId="0" xfId="0" applyFont="1" applyFill="1"/>
    <xf numFmtId="0" fontId="20" fillId="26" borderId="0" xfId="0" applyFont="1" applyFill="1"/>
    <xf numFmtId="0" fontId="44" fillId="26" borderId="0" xfId="0" applyFont="1" applyFill="1" applyBorder="1"/>
    <xf numFmtId="0" fontId="19" fillId="26" borderId="0" xfId="0" applyFont="1" applyFill="1"/>
    <xf numFmtId="0" fontId="19" fillId="26" borderId="0" xfId="0" applyFont="1" applyFill="1" applyBorder="1" applyAlignment="1">
      <alignment horizontal="left" vertical="center"/>
    </xf>
    <xf numFmtId="0" fontId="19" fillId="26" borderId="0" xfId="0" applyFont="1" applyFill="1" applyBorder="1" applyAlignment="1">
      <alignment horizontal="right" textRotation="90" wrapText="1"/>
    </xf>
    <xf numFmtId="0" fontId="19" fillId="26" borderId="0" xfId="0" applyFont="1" applyFill="1" applyAlignment="1">
      <alignment horizontal="center" vertical="center"/>
    </xf>
    <xf numFmtId="0" fontId="20" fillId="26" borderId="11" xfId="0" applyFont="1" applyFill="1" applyBorder="1" applyAlignment="1">
      <alignment horizontal="right"/>
    </xf>
    <xf numFmtId="0" fontId="20" fillId="26" borderId="11" xfId="0" applyFont="1" applyFill="1" applyBorder="1" applyAlignment="1">
      <alignment horizontal="left"/>
    </xf>
    <xf numFmtId="0" fontId="45" fillId="26" borderId="0" xfId="0" applyFont="1" applyFill="1"/>
    <xf numFmtId="0" fontId="41" fillId="25" borderId="13" xfId="0" applyFont="1" applyFill="1" applyBorder="1" applyAlignment="1">
      <alignment horizontal="right"/>
    </xf>
    <xf numFmtId="0" fontId="47" fillId="0" borderId="10" xfId="100" applyFont="1" applyBorder="1" applyAlignment="1">
      <alignment horizontal="right"/>
    </xf>
    <xf numFmtId="0" fontId="47" fillId="0" borderId="10" xfId="100" applyFont="1" applyBorder="1" applyAlignment="1">
      <alignment horizontal="right"/>
    </xf>
    <xf numFmtId="0" fontId="49" fillId="0" borderId="10" xfId="100" applyFont="1" applyFill="1" applyBorder="1" applyAlignment="1">
      <alignment horizontal="right"/>
    </xf>
    <xf numFmtId="0" fontId="40" fillId="25" borderId="14" xfId="0" applyFont="1" applyFill="1" applyBorder="1" applyAlignment="1">
      <alignment horizontal="right" textRotation="90" wrapText="1"/>
    </xf>
    <xf numFmtId="0" fontId="20" fillId="26" borderId="0" xfId="0" applyFont="1" applyFill="1" applyAlignment="1">
      <alignment horizontal="right"/>
    </xf>
    <xf numFmtId="0" fontId="47" fillId="0" borderId="0" xfId="98" applyFont="1" applyAlignment="1"/>
    <xf numFmtId="0" fontId="43" fillId="26" borderId="0" xfId="0" applyFont="1" applyFill="1" applyAlignment="1">
      <alignment horizontal="right"/>
    </xf>
    <xf numFmtId="2" fontId="0" fillId="0" borderId="0" xfId="0" applyNumberFormat="1"/>
    <xf numFmtId="0" fontId="20" fillId="26" borderId="11" xfId="0" applyFont="1" applyFill="1" applyBorder="1"/>
    <xf numFmtId="0" fontId="20" fillId="26" borderId="12" xfId="0" applyFont="1" applyFill="1" applyBorder="1"/>
    <xf numFmtId="0" fontId="19" fillId="26" borderId="14" xfId="0" applyFont="1" applyFill="1" applyBorder="1" applyAlignment="1">
      <alignment horizontal="right" textRotation="90" wrapText="1"/>
    </xf>
    <xf numFmtId="4" fontId="20" fillId="26" borderId="13" xfId="0" applyNumberFormat="1" applyFont="1" applyFill="1" applyBorder="1" applyAlignment="1">
      <alignment horizontal="right"/>
    </xf>
    <xf numFmtId="4" fontId="20" fillId="26" borderId="22" xfId="0" applyNumberFormat="1" applyFont="1" applyFill="1" applyBorder="1" applyAlignment="1">
      <alignment horizontal="right"/>
    </xf>
    <xf numFmtId="0" fontId="20" fillId="26" borderId="13" xfId="0" applyFont="1" applyFill="1" applyBorder="1" applyAlignment="1">
      <alignment horizontal="right"/>
    </xf>
    <xf numFmtId="0" fontId="20" fillId="26" borderId="22" xfId="0" applyFont="1" applyFill="1" applyBorder="1" applyAlignment="1">
      <alignment horizontal="right"/>
    </xf>
    <xf numFmtId="0" fontId="47" fillId="0" borderId="21" xfId="98" applyFont="1" applyBorder="1" applyAlignment="1">
      <alignment vertical="center"/>
    </xf>
    <xf numFmtId="0" fontId="0" fillId="0" borderId="0" xfId="0" applyFill="1"/>
    <xf numFmtId="44" fontId="42" fillId="24" borderId="0" xfId="105" applyFont="1" applyFill="1"/>
    <xf numFmtId="0" fontId="49" fillId="0" borderId="10" xfId="100" applyFont="1" applyBorder="1" applyAlignment="1">
      <alignment horizontal="right"/>
    </xf>
    <xf numFmtId="2" fontId="48" fillId="0" borderId="0" xfId="0" applyNumberFormat="1" applyFont="1"/>
    <xf numFmtId="2" fontId="20" fillId="26" borderId="11" xfId="0" applyNumberFormat="1" applyFont="1" applyFill="1" applyBorder="1"/>
    <xf numFmtId="2" fontId="21" fillId="0" borderId="0" xfId="98" applyNumberFormat="1" applyFont="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21" fillId="0" borderId="0" xfId="98" applyFont="1"/>
    <xf numFmtId="0" fontId="19" fillId="26" borderId="0" xfId="98" applyFont="1" applyFill="1" applyAlignment="1">
      <alignment wrapText="1"/>
    </xf>
    <xf numFmtId="0" fontId="21" fillId="26" borderId="0" xfId="98" applyFont="1" applyFill="1"/>
    <xf numFmtId="0" fontId="20" fillId="26" borderId="0" xfId="98" applyFont="1" applyFill="1"/>
    <xf numFmtId="0" fontId="46" fillId="26" borderId="0" xfId="118" applyFont="1" applyFill="1" applyBorder="1" applyAlignment="1">
      <alignment horizontal="left"/>
    </xf>
    <xf numFmtId="0" fontId="51" fillId="26" borderId="0" xfId="118" applyFont="1" applyFill="1" applyBorder="1" applyAlignment="1"/>
    <xf numFmtId="0" fontId="53" fillId="26" borderId="0" xfId="119" applyFont="1" applyFill="1" applyAlignment="1">
      <alignment wrapText="1"/>
    </xf>
    <xf numFmtId="0" fontId="21" fillId="26" borderId="0" xfId="98" applyFont="1" applyFill="1" applyAlignment="1"/>
    <xf numFmtId="0" fontId="21" fillId="24" borderId="27" xfId="98" applyFont="1" applyFill="1" applyBorder="1" applyAlignment="1" applyProtection="1">
      <alignment horizontal="center" wrapText="1"/>
      <protection locked="0"/>
    </xf>
    <xf numFmtId="0" fontId="52" fillId="26" borderId="0" xfId="119" applyFill="1"/>
    <xf numFmtId="0" fontId="21" fillId="26" borderId="0" xfId="98" applyFont="1" applyFill="1" applyAlignment="1">
      <alignment horizontal="center"/>
    </xf>
    <xf numFmtId="0" fontId="55" fillId="26" borderId="0" xfId="98" applyFont="1" applyFill="1" applyAlignment="1">
      <alignment wrapText="1"/>
    </xf>
    <xf numFmtId="0" fontId="55" fillId="26" borderId="0" xfId="98" applyFont="1" applyFill="1" applyAlignment="1">
      <alignment horizontal="center" wrapText="1"/>
    </xf>
    <xf numFmtId="0" fontId="50" fillId="0" borderId="0" xfId="118" applyFont="1"/>
    <xf numFmtId="0" fontId="21" fillId="28" borderId="0" xfId="98" applyFont="1" applyFill="1" applyBorder="1"/>
    <xf numFmtId="0" fontId="21" fillId="28" borderId="35" xfId="98" applyFont="1" applyFill="1" applyBorder="1"/>
    <xf numFmtId="0" fontId="21" fillId="26" borderId="10" xfId="98" applyFont="1" applyFill="1" applyBorder="1"/>
    <xf numFmtId="0" fontId="49" fillId="26" borderId="0" xfId="98" applyFont="1" applyFill="1"/>
    <xf numFmtId="0" fontId="21" fillId="26" borderId="0" xfId="98" applyFont="1" applyFill="1" applyAlignment="1">
      <alignment wrapText="1"/>
    </xf>
    <xf numFmtId="0" fontId="56" fillId="26" borderId="0" xfId="118" applyFont="1" applyFill="1" applyAlignment="1">
      <alignment horizontal="left"/>
    </xf>
    <xf numFmtId="0" fontId="1" fillId="26" borderId="0" xfId="118" applyFont="1" applyFill="1" applyAlignment="1">
      <alignment horizontal="left" vertical="center"/>
    </xf>
    <xf numFmtId="0" fontId="45" fillId="26" borderId="0" xfId="98" applyFont="1" applyFill="1"/>
    <xf numFmtId="0" fontId="46" fillId="0" borderId="10" xfId="100" applyFont="1" applyBorder="1" applyAlignment="1">
      <alignment horizontal="center"/>
    </xf>
    <xf numFmtId="0" fontId="47" fillId="0" borderId="0" xfId="98" applyFont="1" applyAlignment="1">
      <alignment horizontal="left"/>
    </xf>
    <xf numFmtId="1" fontId="21" fillId="0" borderId="23" xfId="1" applyNumberFormat="1" applyFont="1" applyBorder="1" applyAlignment="1">
      <alignment horizontal="center" vertical="center"/>
    </xf>
    <xf numFmtId="1" fontId="21" fillId="0" borderId="0" xfId="1" applyNumberFormat="1" applyFont="1" applyAlignment="1">
      <alignment horizontal="center" vertical="center"/>
    </xf>
    <xf numFmtId="44" fontId="42" fillId="0" borderId="23" xfId="105" applyFont="1" applyBorder="1" applyAlignment="1">
      <alignment horizontal="center" vertical="center"/>
    </xf>
    <xf numFmtId="44" fontId="42" fillId="0" borderId="0" xfId="105" applyFont="1" applyAlignment="1">
      <alignment horizontal="center" vertical="center"/>
    </xf>
    <xf numFmtId="0" fontId="47" fillId="24" borderId="21" xfId="98" applyFont="1" applyFill="1" applyBorder="1" applyAlignment="1">
      <alignment horizontal="left" vertical="center"/>
    </xf>
    <xf numFmtId="0" fontId="0" fillId="24" borderId="0" xfId="0" applyFill="1" applyAlignment="1">
      <alignment horizontal="left" wrapText="1"/>
    </xf>
    <xf numFmtId="164" fontId="46" fillId="25" borderId="20" xfId="107" applyNumberFormat="1" applyFont="1" applyFill="1" applyBorder="1" applyAlignment="1">
      <alignment horizontal="left" vertical="center" wrapText="1"/>
    </xf>
    <xf numFmtId="164" fontId="46" fillId="25" borderId="18" xfId="107" applyNumberFormat="1" applyFont="1" applyFill="1" applyBorder="1" applyAlignment="1">
      <alignment horizontal="left" vertical="center" wrapText="1"/>
    </xf>
    <xf numFmtId="164" fontId="46" fillId="25" borderId="16" xfId="107" applyNumberFormat="1" applyFont="1" applyFill="1" applyBorder="1" applyAlignment="1">
      <alignment horizontal="left" vertical="center" wrapText="1"/>
    </xf>
    <xf numFmtId="164" fontId="46" fillId="25" borderId="20" xfId="107" applyNumberFormat="1" applyFont="1" applyFill="1" applyBorder="1" applyAlignment="1">
      <alignment horizontal="right" vertical="center" wrapText="1"/>
    </xf>
    <xf numFmtId="164" fontId="46" fillId="25" borderId="18" xfId="107" applyNumberFormat="1" applyFont="1" applyFill="1" applyBorder="1" applyAlignment="1">
      <alignment horizontal="right" vertical="center" wrapText="1"/>
    </xf>
    <xf numFmtId="164" fontId="46" fillId="25" borderId="16" xfId="107" applyNumberFormat="1" applyFont="1" applyFill="1" applyBorder="1" applyAlignment="1">
      <alignment horizontal="right" vertical="center" wrapText="1"/>
    </xf>
    <xf numFmtId="164" fontId="46" fillId="25" borderId="19" xfId="107" applyNumberFormat="1" applyFont="1" applyFill="1" applyBorder="1" applyAlignment="1">
      <alignment horizontal="right" vertical="center" wrapText="1"/>
    </xf>
    <xf numFmtId="164" fontId="46" fillId="25" borderId="17" xfId="107" applyNumberFormat="1" applyFont="1" applyFill="1" applyBorder="1" applyAlignment="1">
      <alignment horizontal="right" vertical="center" wrapText="1"/>
    </xf>
    <xf numFmtId="164" fontId="46" fillId="25" borderId="15" xfId="107" applyNumberFormat="1" applyFont="1" applyFill="1" applyBorder="1" applyAlignment="1">
      <alignment horizontal="right" vertical="center" wrapText="1"/>
    </xf>
    <xf numFmtId="0" fontId="43" fillId="0" borderId="0" xfId="0" applyFont="1" applyFill="1" applyAlignment="1">
      <alignment horizontal="left"/>
    </xf>
    <xf numFmtId="0" fontId="43" fillId="26" borderId="0" xfId="0" applyFont="1" applyFill="1" applyAlignment="1">
      <alignment horizontal="right"/>
    </xf>
    <xf numFmtId="0" fontId="21" fillId="0" borderId="22" xfId="98" applyFont="1" applyFill="1" applyBorder="1" applyAlignment="1">
      <alignment horizontal="center"/>
    </xf>
    <xf numFmtId="0" fontId="21" fillId="0" borderId="12" xfId="98" applyFont="1" applyFill="1" applyBorder="1" applyAlignment="1">
      <alignment horizontal="center"/>
    </xf>
    <xf numFmtId="0" fontId="21" fillId="0" borderId="34" xfId="98" applyFont="1" applyFill="1" applyBorder="1" applyAlignment="1">
      <alignment horizontal="center"/>
    </xf>
    <xf numFmtId="0" fontId="21" fillId="24" borderId="22" xfId="98" applyFont="1" applyFill="1" applyBorder="1" applyAlignment="1" applyProtection="1">
      <alignment horizontal="center"/>
      <protection locked="0"/>
    </xf>
    <xf numFmtId="0" fontId="21" fillId="24" borderId="12" xfId="98" applyFont="1" applyFill="1" applyBorder="1" applyAlignment="1" applyProtection="1">
      <alignment horizontal="center"/>
      <protection locked="0"/>
    </xf>
    <xf numFmtId="0" fontId="21" fillId="24" borderId="34" xfId="98" applyFont="1" applyFill="1" applyBorder="1" applyAlignment="1" applyProtection="1">
      <alignment horizontal="center"/>
      <protection locked="0"/>
    </xf>
    <xf numFmtId="0" fontId="21" fillId="0" borderId="13" xfId="98" applyFont="1" applyFill="1" applyBorder="1" applyAlignment="1">
      <alignment horizontal="center"/>
    </xf>
    <xf numFmtId="0" fontId="21" fillId="0" borderId="11" xfId="98" applyFont="1" applyFill="1" applyBorder="1" applyAlignment="1">
      <alignment horizontal="center"/>
    </xf>
    <xf numFmtId="0" fontId="21" fillId="0" borderId="33" xfId="98" applyFont="1" applyFill="1" applyBorder="1" applyAlignment="1">
      <alignment horizontal="center"/>
    </xf>
    <xf numFmtId="0" fontId="21" fillId="24" borderId="13" xfId="98" applyFont="1" applyFill="1" applyBorder="1" applyAlignment="1" applyProtection="1">
      <alignment horizontal="center"/>
      <protection locked="0"/>
    </xf>
    <xf numFmtId="0" fontId="21" fillId="24" borderId="11" xfId="98" applyFont="1" applyFill="1" applyBorder="1" applyAlignment="1" applyProtection="1">
      <alignment horizontal="center"/>
      <protection locked="0"/>
    </xf>
    <xf numFmtId="0" fontId="21" fillId="24" borderId="33" xfId="98" applyFont="1" applyFill="1" applyBorder="1" applyAlignment="1" applyProtection="1">
      <alignment horizontal="center"/>
      <protection locked="0"/>
    </xf>
    <xf numFmtId="0" fontId="55" fillId="25" borderId="30" xfId="98" applyFont="1" applyFill="1" applyBorder="1" applyAlignment="1">
      <alignment horizontal="center" wrapText="1"/>
    </xf>
    <xf numFmtId="0" fontId="55" fillId="25" borderId="31" xfId="98" applyFont="1" applyFill="1" applyBorder="1" applyAlignment="1">
      <alignment horizontal="center" wrapText="1"/>
    </xf>
    <xf numFmtId="0" fontId="55" fillId="25" borderId="32" xfId="98" applyFont="1" applyFill="1" applyBorder="1" applyAlignment="1">
      <alignment horizontal="center" wrapText="1"/>
    </xf>
    <xf numFmtId="0" fontId="54" fillId="26" borderId="28" xfId="98" applyFont="1" applyFill="1" applyBorder="1" applyAlignment="1">
      <alignment horizontal="left" vertical="top" wrapText="1"/>
    </xf>
    <xf numFmtId="0" fontId="45" fillId="26" borderId="23" xfId="98" applyFont="1" applyFill="1" applyBorder="1" applyAlignment="1">
      <alignment horizontal="left" vertical="top" wrapText="1"/>
    </xf>
    <xf numFmtId="0" fontId="45" fillId="26" borderId="29" xfId="98" applyFont="1" applyFill="1" applyBorder="1" applyAlignment="1">
      <alignment horizontal="left" vertical="top" wrapText="1"/>
    </xf>
    <xf numFmtId="0" fontId="55" fillId="26" borderId="28" xfId="98" applyFont="1" applyFill="1" applyBorder="1" applyAlignment="1">
      <alignment horizontal="left" vertical="top" wrapText="1"/>
    </xf>
    <xf numFmtId="0" fontId="47" fillId="27" borderId="28" xfId="98" applyFont="1" applyFill="1" applyBorder="1" applyAlignment="1">
      <alignment horizontal="left"/>
    </xf>
    <xf numFmtId="0" fontId="47" fillId="27" borderId="23" xfId="98" applyFont="1" applyFill="1" applyBorder="1" applyAlignment="1">
      <alignment horizontal="left"/>
    </xf>
    <xf numFmtId="0" fontId="47" fillId="27" borderId="29" xfId="98" applyFont="1" applyFill="1" applyBorder="1" applyAlignment="1">
      <alignment horizontal="left"/>
    </xf>
    <xf numFmtId="0" fontId="19" fillId="26" borderId="0" xfId="98" applyFont="1" applyFill="1" applyAlignment="1">
      <alignment horizontal="left" wrapText="1"/>
    </xf>
    <xf numFmtId="0" fontId="19" fillId="0" borderId="0" xfId="98" applyFont="1" applyFill="1" applyAlignment="1">
      <alignment horizontal="left"/>
    </xf>
    <xf numFmtId="0" fontId="21" fillId="24" borderId="24" xfId="118" applyFont="1" applyFill="1" applyBorder="1" applyAlignment="1" applyProtection="1">
      <alignment horizontal="center"/>
      <protection locked="0"/>
    </xf>
    <xf numFmtId="0" fontId="21" fillId="24" borderId="25" xfId="118" applyFont="1" applyFill="1" applyBorder="1" applyAlignment="1" applyProtection="1">
      <alignment horizontal="center"/>
      <protection locked="0"/>
    </xf>
    <xf numFmtId="0" fontId="21" fillId="24" borderId="26" xfId="118" applyFont="1" applyFill="1" applyBorder="1" applyAlignment="1" applyProtection="1">
      <alignment horizontal="center"/>
      <protection locked="0"/>
    </xf>
    <xf numFmtId="165" fontId="51" fillId="0" borderId="0" xfId="118" applyNumberFormat="1" applyFont="1" applyFill="1" applyBorder="1" applyAlignment="1">
      <alignment horizontal="center"/>
    </xf>
    <xf numFmtId="0" fontId="53" fillId="26" borderId="0" xfId="119" applyFont="1" applyFill="1" applyAlignment="1">
      <alignment horizontal="left" wrapText="1"/>
    </xf>
    <xf numFmtId="0" fontId="42" fillId="26" borderId="0" xfId="98" applyFont="1" applyFill="1" applyAlignment="1">
      <alignment horizontal="left" wrapText="1"/>
    </xf>
  </cellXfs>
  <cellStyles count="12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9" builtinId="8"/>
    <cellStyle name="Input 2" xfId="81"/>
    <cellStyle name="Input 3" xfId="39"/>
    <cellStyle name="Linked Cell 2" xfId="82"/>
    <cellStyle name="Linked Cell 3" xfId="40"/>
    <cellStyle name="Neutral 2" xfId="83"/>
    <cellStyle name="Neutral 3" xfId="41"/>
    <cellStyle name="Normal" xfId="0" builtinId="0"/>
    <cellStyle name="Normal 10" xfId="115"/>
    <cellStyle name="Normal 11" xfId="118"/>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3"/>
    <cellStyle name="Normal 4 15" xfId="11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2"/>
    <cellStyle name="Note 2" xfId="5"/>
    <cellStyle name="Note 3" xfId="89"/>
    <cellStyle name="Note 4" xfId="42"/>
    <cellStyle name="Note 4 2" xfId="99"/>
    <cellStyle name="Output 2" xfId="84"/>
    <cellStyle name="Output 3" xfId="43"/>
    <cellStyle name="Percent 2" xfId="111"/>
    <cellStyle name="Percent 3" xfId="114"/>
    <cellStyle name="Percent 4" xfId="11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1153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L19" sqref="L19"/>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72"/>
      <c r="B3" s="72"/>
      <c r="C3" s="72"/>
      <c r="D3" s="40" t="s">
        <v>6</v>
      </c>
      <c r="E3" s="22" t="s">
        <v>7</v>
      </c>
      <c r="F3" s="22" t="s">
        <v>8</v>
      </c>
      <c r="G3" s="22" t="s">
        <v>9</v>
      </c>
      <c r="H3" s="22" t="s">
        <v>10</v>
      </c>
      <c r="I3" s="22" t="s">
        <v>11</v>
      </c>
      <c r="J3" s="24" t="s">
        <v>25</v>
      </c>
    </row>
    <row r="4" spans="1:12" x14ac:dyDescent="0.2">
      <c r="A4" s="73" t="s">
        <v>28</v>
      </c>
      <c r="B4" s="73"/>
      <c r="C4" s="73"/>
      <c r="D4" s="43">
        <f>'Pricing Score Calculation'!E5</f>
        <v>30</v>
      </c>
      <c r="E4" s="44">
        <v>14</v>
      </c>
      <c r="F4" s="44">
        <v>13.5</v>
      </c>
      <c r="G4" s="44">
        <v>10.5</v>
      </c>
      <c r="H4" s="44">
        <v>10.199999999999999</v>
      </c>
      <c r="I4" s="44">
        <v>3.5</v>
      </c>
      <c r="J4" s="41">
        <f>SUM(D4:I4)</f>
        <v>81.7</v>
      </c>
    </row>
    <row r="5" spans="1:12" x14ac:dyDescent="0.2">
      <c r="A5" s="73" t="s">
        <v>29</v>
      </c>
      <c r="B5" s="73"/>
      <c r="C5" s="73"/>
      <c r="D5" s="43">
        <f>'Pricing Score Calculation'!E6</f>
        <v>23.567006108038157</v>
      </c>
      <c r="E5" s="44">
        <v>9.6</v>
      </c>
      <c r="F5" s="44">
        <v>10.199999999999999</v>
      </c>
      <c r="G5" s="44">
        <v>10.5</v>
      </c>
      <c r="H5" s="44">
        <v>4.1999999999999993</v>
      </c>
      <c r="I5" s="44">
        <v>2.5</v>
      </c>
      <c r="J5" s="41">
        <f>SUM(D5:I5)</f>
        <v>60.567006108038157</v>
      </c>
      <c r="L5" s="5"/>
    </row>
  </sheetData>
  <mergeCells count="3">
    <mergeCell ref="A3:C3"/>
    <mergeCell ref="A4:C4"/>
    <mergeCell ref="A5:C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K26" sqref="K26"/>
    </sheetView>
  </sheetViews>
  <sheetFormatPr defaultColWidth="9.140625" defaultRowHeight="12.75" x14ac:dyDescent="0.2"/>
  <cols>
    <col min="1" max="1" width="25.5703125" style="52" bestFit="1" customWidth="1"/>
    <col min="2" max="19" width="9.5703125" style="52" customWidth="1"/>
    <col min="20" max="16384" width="9.140625" style="52"/>
  </cols>
  <sheetData>
    <row r="1" spans="1:19" ht="15.75" customHeight="1" x14ac:dyDescent="0.25">
      <c r="A1" s="113" t="s">
        <v>32</v>
      </c>
      <c r="B1" s="113"/>
      <c r="C1" s="113"/>
      <c r="D1" s="113"/>
      <c r="E1" s="113"/>
      <c r="F1" s="113"/>
      <c r="G1" s="113"/>
      <c r="H1" s="113"/>
      <c r="I1" s="113"/>
      <c r="J1" s="51"/>
    </row>
    <row r="2" spans="1:19" ht="16.5" thickBot="1" x14ac:dyDescent="0.3">
      <c r="A2" s="114" t="s">
        <v>27</v>
      </c>
      <c r="B2" s="114"/>
      <c r="C2" s="114"/>
      <c r="D2" s="114"/>
      <c r="E2" s="114"/>
      <c r="F2" s="114"/>
      <c r="G2" s="114"/>
      <c r="H2" s="114"/>
      <c r="I2" s="114"/>
      <c r="J2" s="53"/>
    </row>
    <row r="3" spans="1:19" ht="13.5" thickBot="1" x14ac:dyDescent="0.25">
      <c r="A3" s="54" t="s">
        <v>33</v>
      </c>
      <c r="B3" s="115"/>
      <c r="C3" s="116"/>
      <c r="D3" s="117"/>
    </row>
    <row r="4" spans="1:19" ht="15" customHeight="1" x14ac:dyDescent="0.2">
      <c r="A4" s="54" t="s">
        <v>34</v>
      </c>
      <c r="B4" s="118" t="s">
        <v>35</v>
      </c>
      <c r="C4" s="118"/>
      <c r="D4" s="118"/>
      <c r="E4" s="55"/>
    </row>
    <row r="5" spans="1:19" ht="20.25" customHeight="1" thickBot="1" x14ac:dyDescent="0.3">
      <c r="A5" s="119" t="s">
        <v>36</v>
      </c>
      <c r="B5" s="119"/>
      <c r="C5" s="56"/>
      <c r="D5" s="56"/>
      <c r="E5" s="56"/>
      <c r="F5" s="56"/>
      <c r="G5" s="56"/>
      <c r="H5" s="57"/>
      <c r="I5" s="57"/>
    </row>
    <row r="6" spans="1:19" ht="24.75" customHeight="1" thickBot="1" x14ac:dyDescent="0.25">
      <c r="A6" s="58"/>
      <c r="B6" s="120" t="s">
        <v>37</v>
      </c>
      <c r="C6" s="120"/>
      <c r="D6" s="120"/>
      <c r="E6" s="120"/>
      <c r="F6" s="120"/>
      <c r="G6" s="120"/>
      <c r="H6" s="120"/>
      <c r="I6" s="120"/>
    </row>
    <row r="7" spans="1:19" ht="15" customHeight="1" x14ac:dyDescent="0.25">
      <c r="B7" s="59"/>
    </row>
    <row r="8" spans="1:19" ht="15" customHeight="1" x14ac:dyDescent="0.25">
      <c r="B8" s="59"/>
    </row>
    <row r="9" spans="1:19" ht="15" customHeight="1" x14ac:dyDescent="0.25">
      <c r="B9" s="59"/>
    </row>
    <row r="10" spans="1:19" ht="15" customHeight="1" x14ac:dyDescent="0.2"/>
    <row r="11" spans="1:19" ht="11.25" customHeight="1" thickBot="1" x14ac:dyDescent="0.25"/>
    <row r="12" spans="1:19" s="60" customFormat="1" ht="13.5" thickBot="1" x14ac:dyDescent="0.25">
      <c r="B12" s="110" t="s">
        <v>38</v>
      </c>
      <c r="C12" s="111"/>
      <c r="D12" s="112"/>
      <c r="E12" s="110" t="s">
        <v>39</v>
      </c>
      <c r="F12" s="111"/>
      <c r="G12" s="112"/>
      <c r="H12" s="110" t="s">
        <v>40</v>
      </c>
      <c r="I12" s="111"/>
      <c r="J12" s="112"/>
      <c r="K12" s="110" t="s">
        <v>41</v>
      </c>
      <c r="L12" s="111"/>
      <c r="M12" s="112"/>
      <c r="N12" s="110" t="s">
        <v>42</v>
      </c>
      <c r="O12" s="111"/>
      <c r="P12" s="112"/>
      <c r="Q12" s="110" t="s">
        <v>43</v>
      </c>
      <c r="R12" s="111"/>
      <c r="S12" s="112"/>
    </row>
    <row r="13" spans="1:19" s="60" customFormat="1" ht="77.650000000000006" customHeight="1" x14ac:dyDescent="0.2">
      <c r="B13" s="106" t="s">
        <v>44</v>
      </c>
      <c r="C13" s="107"/>
      <c r="D13" s="108"/>
      <c r="E13" s="109" t="s">
        <v>45</v>
      </c>
      <c r="F13" s="107"/>
      <c r="G13" s="108"/>
      <c r="H13" s="109" t="s">
        <v>46</v>
      </c>
      <c r="I13" s="107"/>
      <c r="J13" s="108"/>
      <c r="K13" s="109" t="s">
        <v>47</v>
      </c>
      <c r="L13" s="107"/>
      <c r="M13" s="108"/>
      <c r="N13" s="109" t="s">
        <v>48</v>
      </c>
      <c r="O13" s="107"/>
      <c r="P13" s="108"/>
      <c r="Q13" s="109" t="s">
        <v>49</v>
      </c>
      <c r="R13" s="107"/>
      <c r="S13" s="108"/>
    </row>
    <row r="14" spans="1:19" s="62" customFormat="1" ht="11.25" customHeight="1" x14ac:dyDescent="0.2">
      <c r="A14" s="61"/>
      <c r="B14" s="103" t="s">
        <v>50</v>
      </c>
      <c r="C14" s="104"/>
      <c r="D14" s="105"/>
      <c r="E14" s="103" t="s">
        <v>50</v>
      </c>
      <c r="F14" s="104"/>
      <c r="G14" s="105"/>
      <c r="H14" s="103" t="s">
        <v>50</v>
      </c>
      <c r="I14" s="104"/>
      <c r="J14" s="105"/>
      <c r="K14" s="103" t="s">
        <v>50</v>
      </c>
      <c r="L14" s="104"/>
      <c r="M14" s="105"/>
      <c r="N14" s="103" t="s">
        <v>50</v>
      </c>
      <c r="O14" s="104"/>
      <c r="P14" s="105"/>
      <c r="Q14" s="103" t="s">
        <v>50</v>
      </c>
      <c r="R14" s="104"/>
      <c r="S14" s="105"/>
    </row>
    <row r="15" spans="1:19" s="62" customFormat="1" ht="15" x14ac:dyDescent="0.25">
      <c r="A15" s="63" t="s">
        <v>28</v>
      </c>
      <c r="B15" s="97"/>
      <c r="C15" s="98"/>
      <c r="D15" s="99"/>
      <c r="E15" s="100"/>
      <c r="F15" s="101"/>
      <c r="G15" s="102"/>
      <c r="H15" s="100"/>
      <c r="I15" s="101"/>
      <c r="J15" s="102"/>
      <c r="K15" s="100"/>
      <c r="L15" s="101"/>
      <c r="M15" s="102"/>
      <c r="N15" s="100"/>
      <c r="O15" s="101"/>
      <c r="P15" s="102"/>
      <c r="Q15" s="100"/>
      <c r="R15" s="101"/>
      <c r="S15" s="102"/>
    </row>
    <row r="16" spans="1:19" s="62" customFormat="1" ht="15" x14ac:dyDescent="0.25">
      <c r="A16" s="63" t="s">
        <v>29</v>
      </c>
      <c r="B16" s="91"/>
      <c r="C16" s="92"/>
      <c r="D16" s="93"/>
      <c r="E16" s="94"/>
      <c r="F16" s="95"/>
      <c r="G16" s="96"/>
      <c r="H16" s="94"/>
      <c r="I16" s="95"/>
      <c r="J16" s="96"/>
      <c r="K16" s="94"/>
      <c r="L16" s="95"/>
      <c r="M16" s="96"/>
      <c r="N16" s="94"/>
      <c r="O16" s="95"/>
      <c r="P16" s="96"/>
      <c r="Q16" s="94"/>
      <c r="R16" s="95"/>
      <c r="S16" s="96"/>
    </row>
    <row r="17" spans="1:19" s="65" customFormat="1" ht="7.5" customHeight="1" x14ac:dyDescent="0.2">
      <c r="A17" s="64"/>
      <c r="B17" s="64"/>
      <c r="C17" s="64"/>
      <c r="D17" s="64"/>
      <c r="E17" s="64"/>
      <c r="F17" s="64"/>
      <c r="G17" s="64"/>
      <c r="H17" s="64"/>
      <c r="I17" s="64"/>
      <c r="J17" s="64"/>
      <c r="K17" s="64"/>
      <c r="L17" s="64"/>
      <c r="M17" s="64"/>
      <c r="N17" s="64"/>
      <c r="O17" s="64"/>
      <c r="P17" s="64"/>
      <c r="Q17" s="64"/>
      <c r="R17" s="64"/>
      <c r="S17" s="64"/>
    </row>
    <row r="18" spans="1:19" s="66" customFormat="1" ht="6.75" customHeight="1" x14ac:dyDescent="0.2"/>
    <row r="20" spans="1:19" x14ac:dyDescent="0.2">
      <c r="A20" s="67"/>
      <c r="G20" s="68"/>
      <c r="H20" s="68"/>
    </row>
    <row r="21" spans="1:19" x14ac:dyDescent="0.2">
      <c r="A21" s="69" t="s">
        <v>51</v>
      </c>
      <c r="G21" s="68"/>
      <c r="H21" s="68"/>
      <c r="I21" s="68"/>
      <c r="J21" s="68"/>
    </row>
    <row r="22" spans="1:19" ht="15" x14ac:dyDescent="0.25">
      <c r="A22" s="70"/>
      <c r="B22" s="70"/>
      <c r="C22" s="59"/>
      <c r="E22" s="59"/>
      <c r="G22" s="68"/>
      <c r="H22" s="68"/>
      <c r="I22" s="68"/>
      <c r="J22" s="68"/>
    </row>
    <row r="23" spans="1:19" ht="15" x14ac:dyDescent="0.25">
      <c r="A23" s="70"/>
      <c r="B23" s="70"/>
      <c r="C23" s="59"/>
      <c r="E23" s="59"/>
      <c r="G23" s="68"/>
      <c r="H23" s="68"/>
      <c r="I23" s="68"/>
      <c r="J23" s="68"/>
    </row>
    <row r="24" spans="1:19" ht="15" x14ac:dyDescent="0.25">
      <c r="A24" s="70"/>
      <c r="B24" s="70"/>
      <c r="C24" s="59"/>
      <c r="E24" s="59"/>
      <c r="G24" s="68"/>
      <c r="H24" s="68"/>
      <c r="I24" s="68"/>
      <c r="J24" s="68"/>
    </row>
    <row r="25" spans="1:19" ht="15" x14ac:dyDescent="0.25">
      <c r="A25" s="70"/>
      <c r="B25" s="70"/>
      <c r="C25" s="59"/>
      <c r="E25" s="59"/>
      <c r="G25" s="68"/>
      <c r="H25" s="68"/>
      <c r="I25" s="68"/>
      <c r="J25" s="68"/>
    </row>
    <row r="26" spans="1:19" ht="15" x14ac:dyDescent="0.25">
      <c r="A26" s="70"/>
      <c r="B26" s="70"/>
      <c r="C26" s="59"/>
      <c r="E26" s="59"/>
      <c r="G26" s="68"/>
      <c r="H26" s="68"/>
      <c r="I26" s="68"/>
      <c r="J26" s="68"/>
    </row>
    <row r="27" spans="1:19" ht="15" x14ac:dyDescent="0.25">
      <c r="B27" s="70"/>
      <c r="E27" s="59"/>
      <c r="I27" s="68"/>
      <c r="J27" s="68"/>
      <c r="K27" s="68"/>
      <c r="L27" s="68"/>
    </row>
    <row r="28" spans="1:19" ht="15" x14ac:dyDescent="0.25">
      <c r="B28" s="70"/>
      <c r="E28" s="59"/>
      <c r="I28" s="68"/>
      <c r="J28" s="68"/>
      <c r="K28" s="68"/>
      <c r="L28" s="68"/>
      <c r="M28" s="68"/>
    </row>
    <row r="29" spans="1:19" x14ac:dyDescent="0.2">
      <c r="L29" s="68"/>
      <c r="M29" s="68"/>
    </row>
    <row r="30" spans="1:19" x14ac:dyDescent="0.2">
      <c r="L30" s="68"/>
      <c r="M30" s="68"/>
      <c r="N30" s="68"/>
      <c r="O30" s="68"/>
      <c r="P30" s="68"/>
      <c r="Q30" s="68"/>
      <c r="R30" s="68"/>
      <c r="S30" s="68"/>
    </row>
    <row r="31" spans="1:19" x14ac:dyDescent="0.2">
      <c r="L31" s="68"/>
      <c r="M31" s="68"/>
    </row>
    <row r="32" spans="1:19" x14ac:dyDescent="0.2">
      <c r="L32" s="68"/>
      <c r="M32" s="68"/>
    </row>
    <row r="45" spans="1:1" x14ac:dyDescent="0.2">
      <c r="A45" s="71" t="s">
        <v>52</v>
      </c>
    </row>
  </sheetData>
  <mergeCells count="36">
    <mergeCell ref="Q12:S12"/>
    <mergeCell ref="A1:I1"/>
    <mergeCell ref="A2:I2"/>
    <mergeCell ref="B3:D3"/>
    <mergeCell ref="B4:D4"/>
    <mergeCell ref="A5:B5"/>
    <mergeCell ref="B6:I6"/>
    <mergeCell ref="B12:D12"/>
    <mergeCell ref="E12:G12"/>
    <mergeCell ref="H12:J12"/>
    <mergeCell ref="K12:M12"/>
    <mergeCell ref="N12:P12"/>
    <mergeCell ref="Q14:S14"/>
    <mergeCell ref="B13:D13"/>
    <mergeCell ref="E13:G13"/>
    <mergeCell ref="H13:J13"/>
    <mergeCell ref="K13:M13"/>
    <mergeCell ref="N13:P13"/>
    <mergeCell ref="Q13:S13"/>
    <mergeCell ref="B14:D14"/>
    <mergeCell ref="E14:G14"/>
    <mergeCell ref="H14:J14"/>
    <mergeCell ref="K14:M14"/>
    <mergeCell ref="N14:P14"/>
    <mergeCell ref="Q16:S16"/>
    <mergeCell ref="B15:D15"/>
    <mergeCell ref="E15:G15"/>
    <mergeCell ref="H15:J15"/>
    <mergeCell ref="K15:M15"/>
    <mergeCell ref="N15:P15"/>
    <mergeCell ref="Q15:S15"/>
    <mergeCell ref="B16:D16"/>
    <mergeCell ref="E16:G16"/>
    <mergeCell ref="H16:J16"/>
    <mergeCell ref="K16:M16"/>
    <mergeCell ref="N16:P16"/>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E4" sqref="E4:I5"/>
    </sheetView>
  </sheetViews>
  <sheetFormatPr defaultRowHeight="12.75" x14ac:dyDescent="0.2"/>
  <cols>
    <col min="11" max="11" width="14.42578125" bestFit="1" customWidth="1"/>
  </cols>
  <sheetData>
    <row r="1" spans="1:20" ht="15.75" x14ac:dyDescent="0.25">
      <c r="A1" s="9" t="s">
        <v>0</v>
      </c>
      <c r="B1" s="8"/>
      <c r="C1" s="8"/>
      <c r="D1" s="8"/>
      <c r="E1" s="4"/>
      <c r="F1" s="4"/>
      <c r="G1" s="4"/>
      <c r="H1" s="4"/>
      <c r="I1" s="4"/>
    </row>
    <row r="2" spans="1:20" ht="15.75" x14ac:dyDescent="0.25">
      <c r="A2" s="4"/>
      <c r="B2" s="3"/>
      <c r="C2" s="3"/>
      <c r="D2" s="3"/>
      <c r="E2" s="3"/>
      <c r="F2" s="3"/>
      <c r="G2" s="3"/>
      <c r="H2" s="3"/>
      <c r="I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45">
        <v>16</v>
      </c>
      <c r="F4" s="45">
        <v>12</v>
      </c>
      <c r="G4" s="45">
        <v>10.5</v>
      </c>
      <c r="H4" s="45">
        <v>12</v>
      </c>
      <c r="I4" s="45">
        <v>4</v>
      </c>
      <c r="J4" s="41">
        <f>SUM(D4:I4)</f>
        <v>84.5</v>
      </c>
      <c r="K4" s="7"/>
      <c r="L4" s="7"/>
      <c r="M4" s="7"/>
      <c r="N4" s="7"/>
      <c r="O4" s="7"/>
      <c r="P4" s="7"/>
      <c r="Q4" s="7"/>
      <c r="R4" s="7"/>
      <c r="S4" s="7"/>
      <c r="T4" s="7"/>
    </row>
    <row r="5" spans="1:20" x14ac:dyDescent="0.2">
      <c r="A5" s="73" t="s">
        <v>29</v>
      </c>
      <c r="B5" s="73"/>
      <c r="C5" s="73"/>
      <c r="D5" s="43">
        <f>'Pricing Score Calculation'!E6</f>
        <v>23.567006108038157</v>
      </c>
      <c r="E5" s="45">
        <v>16</v>
      </c>
      <c r="F5" s="45">
        <v>10.5</v>
      </c>
      <c r="G5" s="45">
        <v>10.5</v>
      </c>
      <c r="H5" s="45">
        <v>10.5</v>
      </c>
      <c r="I5" s="45">
        <v>3.8</v>
      </c>
      <c r="J5" s="41">
        <f>SUM(D5:I5)</f>
        <v>74.867006108038154</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O10" sqref="O10"/>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46">
        <v>16</v>
      </c>
      <c r="F4" s="46">
        <v>12</v>
      </c>
      <c r="G4" s="46">
        <v>12</v>
      </c>
      <c r="H4" s="46">
        <v>12</v>
      </c>
      <c r="I4" s="46">
        <v>5</v>
      </c>
      <c r="J4" s="41">
        <f>SUM(D4:I4)</f>
        <v>87</v>
      </c>
      <c r="K4" s="7"/>
      <c r="L4" s="7"/>
      <c r="M4" s="7"/>
      <c r="N4" s="7"/>
      <c r="O4" s="7"/>
      <c r="P4" s="7"/>
      <c r="Q4" s="7"/>
      <c r="R4" s="7"/>
      <c r="S4" s="7"/>
      <c r="T4" s="7"/>
    </row>
    <row r="5" spans="1:20" x14ac:dyDescent="0.2">
      <c r="A5" s="73" t="s">
        <v>29</v>
      </c>
      <c r="B5" s="73"/>
      <c r="C5" s="73"/>
      <c r="D5" s="43">
        <f>'Pricing Score Calculation'!E6</f>
        <v>23.567006108038157</v>
      </c>
      <c r="E5" s="46">
        <v>12</v>
      </c>
      <c r="F5" s="46">
        <v>9</v>
      </c>
      <c r="G5" s="46">
        <v>6</v>
      </c>
      <c r="H5" s="46">
        <v>6</v>
      </c>
      <c r="I5" s="46">
        <v>1</v>
      </c>
      <c r="J5" s="41">
        <f>SUM(D5:I5)</f>
        <v>57.567006108038157</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workbookViewId="0">
      <selection activeCell="D12" sqref="D12"/>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c r="J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47">
        <v>16</v>
      </c>
      <c r="F4" s="47">
        <v>15</v>
      </c>
      <c r="G4" s="47">
        <v>12</v>
      </c>
      <c r="H4" s="47">
        <v>15</v>
      </c>
      <c r="I4" s="47">
        <v>5</v>
      </c>
      <c r="J4" s="41">
        <f>SUM(D4:I4)</f>
        <v>93</v>
      </c>
      <c r="K4" s="7"/>
      <c r="L4" s="7"/>
      <c r="M4" s="7"/>
      <c r="N4" s="7"/>
      <c r="O4" s="7"/>
      <c r="P4" s="7"/>
      <c r="Q4" s="7"/>
      <c r="R4" s="7"/>
      <c r="S4" s="7"/>
      <c r="T4" s="7"/>
    </row>
    <row r="5" spans="1:20" x14ac:dyDescent="0.2">
      <c r="A5" s="73" t="s">
        <v>29</v>
      </c>
      <c r="B5" s="73"/>
      <c r="C5" s="73"/>
      <c r="D5" s="43">
        <f>'Pricing Score Calculation'!E6</f>
        <v>23.567006108038157</v>
      </c>
      <c r="E5" s="47">
        <v>16</v>
      </c>
      <c r="F5" s="47">
        <v>9</v>
      </c>
      <c r="G5" s="47">
        <v>9</v>
      </c>
      <c r="H5" s="47">
        <v>9</v>
      </c>
      <c r="I5" s="47">
        <v>4</v>
      </c>
      <c r="J5" s="41">
        <f>SUM(D5:I5)</f>
        <v>70.567006108038157</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A4" sqref="A4:C4"/>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7"/>
    </row>
    <row r="2" spans="1:20" ht="15.75" x14ac:dyDescent="0.25">
      <c r="A2" s="4"/>
      <c r="B2" s="3"/>
      <c r="C2" s="3"/>
      <c r="D2" s="3"/>
      <c r="E2" s="3"/>
      <c r="F2" s="3"/>
      <c r="G2" s="3"/>
      <c r="H2" s="3"/>
      <c r="I2" s="3"/>
      <c r="J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48">
        <v>16</v>
      </c>
      <c r="F4" s="48">
        <v>15</v>
      </c>
      <c r="G4" s="48">
        <v>9</v>
      </c>
      <c r="H4" s="48">
        <v>9</v>
      </c>
      <c r="I4" s="48">
        <v>3</v>
      </c>
      <c r="J4" s="41">
        <f>SUM(D4:I4)</f>
        <v>82</v>
      </c>
      <c r="K4" s="7"/>
      <c r="L4" s="7"/>
      <c r="M4" s="7"/>
      <c r="N4" s="7"/>
      <c r="O4" s="7"/>
      <c r="P4" s="7"/>
      <c r="Q4" s="7"/>
      <c r="R4" s="7"/>
      <c r="S4" s="7"/>
      <c r="T4" s="7"/>
    </row>
    <row r="5" spans="1:20" x14ac:dyDescent="0.2">
      <c r="A5" s="73" t="s">
        <v>29</v>
      </c>
      <c r="B5" s="73"/>
      <c r="C5" s="73"/>
      <c r="D5" s="43">
        <f>'Pricing Score Calculation'!E6</f>
        <v>23.567006108038157</v>
      </c>
      <c r="E5" s="48">
        <v>4</v>
      </c>
      <c r="F5" s="48">
        <v>3</v>
      </c>
      <c r="G5" s="48">
        <v>3</v>
      </c>
      <c r="H5" s="48">
        <v>3</v>
      </c>
      <c r="I5" s="48">
        <v>1</v>
      </c>
      <c r="J5" s="41">
        <f>SUM(D5:I5)</f>
        <v>37.567006108038157</v>
      </c>
      <c r="K5" s="7"/>
      <c r="L5" s="7"/>
      <c r="M5" s="7"/>
      <c r="N5" s="7"/>
      <c r="O5" s="7"/>
      <c r="P5" s="7"/>
      <c r="Q5" s="7"/>
      <c r="R5" s="7"/>
      <c r="S5" s="7"/>
      <c r="T5" s="7"/>
    </row>
    <row r="6" spans="1:20" x14ac:dyDescent="0.2">
      <c r="A6" s="7"/>
      <c r="B6" s="7"/>
      <c r="C6" s="7"/>
      <c r="D6" s="7"/>
      <c r="E6" s="7"/>
      <c r="F6" s="7"/>
      <c r="G6" s="7"/>
      <c r="H6" s="7"/>
      <c r="I6" s="7"/>
      <c r="J6" s="7"/>
      <c r="K6" s="7"/>
      <c r="L6" s="7"/>
      <c r="M6" s="7"/>
      <c r="N6" s="7"/>
      <c r="O6" s="7"/>
      <c r="P6" s="7"/>
      <c r="Q6" s="7"/>
      <c r="R6" s="7"/>
      <c r="S6" s="7"/>
      <c r="T6" s="7"/>
    </row>
    <row r="7" spans="1:20" x14ac:dyDescent="0.2">
      <c r="A7" s="7"/>
      <c r="B7" s="7"/>
      <c r="C7" s="7"/>
      <c r="D7" s="7"/>
      <c r="E7" s="7"/>
      <c r="F7" s="7"/>
      <c r="G7" s="7"/>
      <c r="H7" s="7"/>
      <c r="I7" s="7"/>
      <c r="J7" s="7"/>
      <c r="K7" s="7"/>
      <c r="L7" s="7"/>
      <c r="M7" s="7"/>
      <c r="N7" s="7"/>
      <c r="O7" s="7"/>
      <c r="P7" s="7"/>
      <c r="Q7" s="7"/>
      <c r="R7" s="7"/>
      <c r="S7" s="7"/>
      <c r="T7" s="7"/>
    </row>
    <row r="8" spans="1:20" x14ac:dyDescent="0.2">
      <c r="A8" s="7"/>
      <c r="B8" s="7"/>
      <c r="C8" s="7"/>
      <c r="D8" s="7"/>
      <c r="E8" s="7"/>
      <c r="F8" s="7"/>
      <c r="G8" s="7"/>
      <c r="H8" s="7"/>
      <c r="I8" s="7"/>
      <c r="J8" s="7"/>
      <c r="K8" s="7"/>
      <c r="L8" s="7"/>
      <c r="M8" s="7"/>
      <c r="N8" s="7"/>
      <c r="O8" s="7"/>
      <c r="P8" s="7"/>
      <c r="Q8" s="7"/>
      <c r="R8" s="7"/>
      <c r="S8" s="7"/>
      <c r="T8" s="7"/>
    </row>
    <row r="9" spans="1:20" x14ac:dyDescent="0.2">
      <c r="A9" s="7"/>
      <c r="B9" s="7"/>
      <c r="C9" s="7"/>
      <c r="D9" s="7"/>
      <c r="E9" s="7"/>
      <c r="F9" s="7"/>
      <c r="G9" s="7"/>
      <c r="H9" s="7"/>
      <c r="I9" s="7"/>
      <c r="J9" s="7"/>
      <c r="K9" s="7"/>
      <c r="L9" s="7"/>
      <c r="M9" s="7"/>
      <c r="N9" s="7"/>
      <c r="O9" s="7"/>
      <c r="P9" s="7"/>
      <c r="Q9" s="7"/>
      <c r="R9" s="7"/>
      <c r="S9" s="7"/>
      <c r="T9" s="7"/>
    </row>
    <row r="10" spans="1:20" x14ac:dyDescent="0.2">
      <c r="A10" s="7"/>
      <c r="B10" s="7"/>
      <c r="C10" s="7"/>
      <c r="D10" s="7"/>
      <c r="E10" s="7"/>
      <c r="F10" s="7"/>
      <c r="G10" s="7"/>
      <c r="H10" s="7"/>
      <c r="I10" s="7"/>
      <c r="J10" s="7"/>
      <c r="K10" s="7"/>
      <c r="L10" s="7"/>
      <c r="M10" s="7"/>
      <c r="N10" s="7"/>
      <c r="O10" s="7"/>
      <c r="P10" s="7"/>
      <c r="Q10" s="7"/>
      <c r="R10" s="7"/>
      <c r="S10" s="7"/>
      <c r="T10" s="7"/>
    </row>
    <row r="11" spans="1:20" x14ac:dyDescent="0.2">
      <c r="A11" s="7"/>
      <c r="B11" s="7"/>
      <c r="C11" s="7"/>
      <c r="D11" s="7"/>
      <c r="E11" s="7"/>
      <c r="F11" s="7"/>
      <c r="G11" s="7"/>
      <c r="H11" s="7"/>
      <c r="I11" s="7"/>
      <c r="J11" s="7"/>
      <c r="K11" s="7"/>
      <c r="L11" s="7"/>
      <c r="M11" s="7"/>
      <c r="N11" s="7"/>
      <c r="O11" s="7"/>
      <c r="P11" s="7"/>
      <c r="Q11" s="7"/>
      <c r="R11" s="7"/>
      <c r="S11" s="7"/>
      <c r="T11" s="7"/>
    </row>
    <row r="12" spans="1:20" x14ac:dyDescent="0.2">
      <c r="A12" s="7"/>
      <c r="B12" s="7"/>
      <c r="C12" s="7"/>
      <c r="D12" s="7"/>
      <c r="E12" s="7"/>
      <c r="F12" s="7"/>
      <c r="G12" s="7"/>
      <c r="H12" s="7"/>
      <c r="I12" s="7"/>
      <c r="J12" s="7"/>
      <c r="K12" s="7"/>
      <c r="L12" s="7"/>
      <c r="M12" s="7"/>
      <c r="N12" s="7"/>
      <c r="O12" s="7"/>
      <c r="P12" s="7"/>
      <c r="Q12" s="7"/>
      <c r="R12" s="7"/>
      <c r="S12" s="7"/>
      <c r="T12" s="7"/>
    </row>
    <row r="13" spans="1:20" x14ac:dyDescent="0.2">
      <c r="A13" s="7"/>
      <c r="B13" s="7"/>
      <c r="C13" s="7"/>
      <c r="D13" s="7"/>
      <c r="E13" s="7"/>
      <c r="F13" s="7"/>
      <c r="G13" s="7"/>
      <c r="H13" s="7"/>
      <c r="I13" s="7"/>
      <c r="J13" s="7"/>
      <c r="K13" s="7"/>
      <c r="L13" s="7"/>
      <c r="M13" s="7"/>
      <c r="N13" s="7"/>
      <c r="O13" s="7"/>
      <c r="P13" s="7"/>
      <c r="Q13" s="7"/>
      <c r="R13" s="7"/>
      <c r="S13" s="7"/>
      <c r="T13" s="7"/>
    </row>
    <row r="14" spans="1:20" x14ac:dyDescent="0.2">
      <c r="A14" s="7"/>
      <c r="B14" s="7"/>
      <c r="C14" s="7"/>
      <c r="D14" s="7"/>
      <c r="E14" s="7"/>
      <c r="F14" s="7"/>
      <c r="G14" s="7"/>
      <c r="H14" s="7"/>
      <c r="I14" s="7"/>
      <c r="J14" s="7"/>
      <c r="K14" s="7"/>
      <c r="L14" s="7"/>
      <c r="M14" s="7"/>
      <c r="N14" s="7"/>
      <c r="O14" s="7"/>
      <c r="P14" s="7"/>
      <c r="Q14" s="7"/>
      <c r="R14" s="7"/>
      <c r="S14" s="7"/>
      <c r="T14" s="7"/>
    </row>
    <row r="15" spans="1:20" x14ac:dyDescent="0.2">
      <c r="A15" s="7"/>
      <c r="B15" s="7"/>
      <c r="C15" s="7"/>
      <c r="D15" s="7"/>
      <c r="E15" s="7"/>
      <c r="F15" s="7"/>
      <c r="G15" s="7"/>
      <c r="H15" s="7"/>
      <c r="I15" s="7"/>
      <c r="J15" s="7"/>
      <c r="K15" s="7"/>
      <c r="L15" s="7"/>
      <c r="M15" s="7"/>
      <c r="N15" s="7"/>
      <c r="O15" s="7"/>
      <c r="P15" s="7"/>
      <c r="Q15" s="7"/>
      <c r="R15" s="7"/>
      <c r="S15" s="7"/>
      <c r="T15" s="7"/>
    </row>
    <row r="16" spans="1:20" x14ac:dyDescent="0.2">
      <c r="A16" s="7"/>
      <c r="B16" s="7"/>
      <c r="C16" s="7"/>
      <c r="D16" s="7"/>
      <c r="E16" s="7"/>
      <c r="F16" s="7"/>
      <c r="G16" s="7"/>
      <c r="H16" s="7"/>
      <c r="I16" s="7"/>
      <c r="J16" s="7"/>
      <c r="K16" s="7"/>
      <c r="L16" s="7"/>
      <c r="M16" s="7"/>
      <c r="N16" s="7"/>
      <c r="O16" s="7"/>
      <c r="P16" s="7"/>
      <c r="Q16" s="7"/>
      <c r="R16" s="7"/>
      <c r="S16" s="7"/>
      <c r="T16" s="7"/>
    </row>
    <row r="17" spans="1:20" x14ac:dyDescent="0.2">
      <c r="A17" s="7"/>
      <c r="B17" s="7"/>
      <c r="C17" s="7"/>
      <c r="D17" s="7"/>
      <c r="E17" s="7"/>
      <c r="F17" s="7"/>
      <c r="G17" s="7"/>
      <c r="H17" s="7"/>
      <c r="I17" s="7"/>
      <c r="J17" s="7"/>
      <c r="K17" s="7"/>
      <c r="L17" s="7"/>
      <c r="M17" s="7"/>
      <c r="N17" s="7"/>
      <c r="O17" s="7"/>
      <c r="P17" s="7"/>
      <c r="Q17" s="7"/>
      <c r="R17" s="7"/>
      <c r="S17" s="7"/>
      <c r="T17" s="7"/>
    </row>
    <row r="18" spans="1:20" x14ac:dyDescent="0.2">
      <c r="A18" s="7"/>
      <c r="B18" s="7"/>
      <c r="C18" s="7"/>
      <c r="D18" s="7"/>
      <c r="E18" s="7"/>
      <c r="F18" s="7"/>
      <c r="G18" s="7"/>
      <c r="H18" s="7"/>
      <c r="I18" s="7"/>
      <c r="J18" s="7"/>
      <c r="K18" s="7"/>
      <c r="L18" s="7"/>
      <c r="M18" s="7"/>
      <c r="N18" s="7"/>
      <c r="O18" s="7"/>
      <c r="P18" s="7"/>
      <c r="Q18" s="7"/>
      <c r="R18" s="7"/>
      <c r="S18" s="7"/>
      <c r="T18" s="7"/>
    </row>
    <row r="19" spans="1:20" x14ac:dyDescent="0.2">
      <c r="A19" s="7"/>
      <c r="B19" s="7"/>
      <c r="C19" s="7"/>
      <c r="D19" s="7"/>
      <c r="E19" s="7"/>
      <c r="F19" s="7"/>
      <c r="G19" s="7"/>
      <c r="H19" s="7"/>
      <c r="I19" s="7"/>
      <c r="J19" s="7"/>
      <c r="K19" s="7"/>
      <c r="L19" s="7"/>
      <c r="M19" s="7"/>
      <c r="N19" s="7"/>
      <c r="O19" s="7"/>
      <c r="P19" s="7"/>
      <c r="Q19" s="7"/>
      <c r="R19" s="7"/>
      <c r="S19" s="7"/>
      <c r="T19" s="7"/>
    </row>
    <row r="20" spans="1:20" x14ac:dyDescent="0.2">
      <c r="A20" s="7"/>
      <c r="B20" s="7"/>
      <c r="C20" s="7"/>
      <c r="D20" s="7"/>
      <c r="E20" s="7"/>
      <c r="F20" s="7"/>
      <c r="G20" s="7"/>
      <c r="H20" s="7"/>
      <c r="I20" s="7"/>
      <c r="J20" s="7"/>
      <c r="K20" s="7"/>
      <c r="L20" s="7"/>
      <c r="M20" s="7"/>
      <c r="N20" s="7"/>
      <c r="O20" s="7"/>
      <c r="P20" s="7"/>
      <c r="Q20" s="7"/>
      <c r="R20" s="7"/>
      <c r="S20" s="7"/>
      <c r="T20" s="7"/>
    </row>
    <row r="21" spans="1:20" x14ac:dyDescent="0.2">
      <c r="A21" s="7"/>
      <c r="B21" s="7"/>
      <c r="C21" s="7"/>
      <c r="D21" s="7"/>
      <c r="E21" s="7"/>
      <c r="F21" s="7"/>
      <c r="G21" s="7"/>
      <c r="H21" s="7"/>
      <c r="I21" s="7"/>
      <c r="J21" s="7"/>
      <c r="K21" s="7"/>
      <c r="L21" s="7"/>
      <c r="M21" s="7"/>
      <c r="N21" s="7"/>
      <c r="O21" s="7"/>
      <c r="P21" s="7"/>
      <c r="Q21" s="7"/>
      <c r="R21" s="7"/>
      <c r="S21" s="7"/>
      <c r="T21" s="7"/>
    </row>
    <row r="22" spans="1:20" x14ac:dyDescent="0.2">
      <c r="A22" s="7"/>
      <c r="B22" s="7"/>
      <c r="C22" s="7"/>
      <c r="D22" s="7"/>
      <c r="E22" s="7"/>
      <c r="F22" s="7"/>
      <c r="G22" s="7"/>
      <c r="H22" s="7"/>
      <c r="I22" s="7"/>
      <c r="J22" s="7"/>
      <c r="K22" s="7"/>
      <c r="L22" s="7"/>
      <c r="M22" s="7"/>
      <c r="N22" s="7"/>
      <c r="O22" s="7"/>
      <c r="P22" s="7"/>
      <c r="Q22" s="7"/>
      <c r="R22" s="7"/>
      <c r="S22" s="7"/>
      <c r="T22" s="7"/>
    </row>
    <row r="23" spans="1:20" x14ac:dyDescent="0.2">
      <c r="A23" s="7"/>
      <c r="B23" s="7"/>
      <c r="C23" s="7"/>
      <c r="D23" s="7"/>
      <c r="E23" s="7"/>
      <c r="F23" s="7"/>
      <c r="G23" s="7"/>
      <c r="H23" s="7"/>
      <c r="I23" s="7"/>
      <c r="J23" s="7"/>
      <c r="K23" s="7"/>
      <c r="L23" s="7"/>
      <c r="M23" s="7"/>
      <c r="N23" s="7"/>
      <c r="O23" s="7"/>
      <c r="P23" s="7"/>
      <c r="Q23" s="7"/>
      <c r="R23" s="7"/>
      <c r="S23" s="7"/>
      <c r="T23" s="7"/>
    </row>
    <row r="24" spans="1:20" x14ac:dyDescent="0.2">
      <c r="A24" s="7"/>
      <c r="B24" s="7"/>
      <c r="C24" s="7"/>
      <c r="D24" s="7"/>
      <c r="E24" s="7"/>
      <c r="F24" s="7"/>
      <c r="G24" s="7"/>
      <c r="H24" s="7"/>
      <c r="I24" s="7"/>
      <c r="J24" s="7"/>
      <c r="K24" s="7"/>
      <c r="L24" s="7"/>
      <c r="M24" s="7"/>
      <c r="N24" s="7"/>
      <c r="O24" s="7"/>
      <c r="P24" s="7"/>
      <c r="Q24" s="7"/>
      <c r="R24" s="7"/>
      <c r="S24" s="7"/>
      <c r="T24" s="7"/>
    </row>
    <row r="25" spans="1:20" x14ac:dyDescent="0.2">
      <c r="A25" s="7"/>
      <c r="B25" s="7"/>
      <c r="C25" s="7"/>
      <c r="D25" s="7"/>
      <c r="E25" s="7"/>
      <c r="F25" s="7"/>
      <c r="G25" s="7"/>
      <c r="H25" s="7"/>
      <c r="I25" s="7"/>
      <c r="J25" s="7"/>
      <c r="K25" s="7"/>
      <c r="L25" s="7"/>
      <c r="M25" s="7"/>
      <c r="N25" s="7"/>
      <c r="O25" s="7"/>
      <c r="P25" s="7"/>
      <c r="Q25" s="7"/>
      <c r="R25" s="7"/>
      <c r="S25" s="7"/>
      <c r="T25" s="7"/>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workbookViewId="0">
      <selection activeCell="F16" sqref="F1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row>
    <row r="2" spans="1:20" ht="15.75" x14ac:dyDescent="0.25">
      <c r="A2" s="4"/>
      <c r="B2" s="3"/>
      <c r="C2" s="3"/>
      <c r="D2" s="3"/>
      <c r="E2" s="3"/>
      <c r="F2" s="3"/>
      <c r="G2" s="3"/>
      <c r="H2" s="3"/>
      <c r="I2" s="3"/>
      <c r="J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49">
        <v>12</v>
      </c>
      <c r="F4" s="49">
        <v>10.5</v>
      </c>
      <c r="G4" s="49">
        <v>9</v>
      </c>
      <c r="H4" s="49">
        <v>9</v>
      </c>
      <c r="I4" s="49">
        <v>4</v>
      </c>
      <c r="J4" s="41">
        <f>SUM(D4:I4)</f>
        <v>74.5</v>
      </c>
    </row>
    <row r="5" spans="1:20" x14ac:dyDescent="0.2">
      <c r="A5" s="73" t="s">
        <v>29</v>
      </c>
      <c r="B5" s="73"/>
      <c r="C5" s="73"/>
      <c r="D5" s="43">
        <f>'Pricing Score Calculation'!E6</f>
        <v>23.567006108038157</v>
      </c>
      <c r="E5" s="49">
        <v>12</v>
      </c>
      <c r="F5" s="49">
        <v>10.5</v>
      </c>
      <c r="G5" s="49">
        <v>9</v>
      </c>
      <c r="H5" s="49">
        <v>9</v>
      </c>
      <c r="I5" s="49">
        <v>4</v>
      </c>
      <c r="J5" s="41">
        <f>SUM(D5:I5)</f>
        <v>68.067006108038157</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workbookViewId="0">
      <selection activeCell="G17" sqref="G17"/>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row>
    <row r="2" spans="1:20" ht="15.75" x14ac:dyDescent="0.25">
      <c r="A2" s="4"/>
      <c r="B2" s="3"/>
      <c r="C2" s="3"/>
      <c r="D2" s="3"/>
      <c r="E2" s="3"/>
      <c r="F2" s="3"/>
      <c r="G2" s="3"/>
      <c r="H2" s="3"/>
      <c r="I2" s="3"/>
      <c r="J2" s="3"/>
    </row>
    <row r="3" spans="1:20" x14ac:dyDescent="0.2">
      <c r="A3" s="72"/>
      <c r="B3" s="72"/>
      <c r="C3" s="72"/>
      <c r="D3" s="40" t="s">
        <v>6</v>
      </c>
      <c r="E3" s="23" t="s">
        <v>7</v>
      </c>
      <c r="F3" s="23" t="s">
        <v>8</v>
      </c>
      <c r="G3" s="23" t="s">
        <v>9</v>
      </c>
      <c r="H3" s="23" t="s">
        <v>10</v>
      </c>
      <c r="I3" s="23" t="s">
        <v>11</v>
      </c>
      <c r="J3" s="24" t="s">
        <v>25</v>
      </c>
      <c r="K3" s="6"/>
      <c r="L3" s="6"/>
      <c r="M3" s="6"/>
      <c r="N3" s="6"/>
      <c r="O3" s="6"/>
      <c r="P3" s="6"/>
      <c r="Q3" s="6"/>
      <c r="R3" s="6"/>
      <c r="S3" s="6"/>
      <c r="T3" s="6"/>
    </row>
    <row r="4" spans="1:20" x14ac:dyDescent="0.2">
      <c r="A4" s="73" t="s">
        <v>28</v>
      </c>
      <c r="B4" s="73"/>
      <c r="C4" s="73"/>
      <c r="D4" s="43">
        <f>'Pricing Score Calculation'!E5</f>
        <v>30</v>
      </c>
      <c r="E4" s="50">
        <v>16</v>
      </c>
      <c r="F4" s="50">
        <v>12</v>
      </c>
      <c r="G4" s="50">
        <v>12</v>
      </c>
      <c r="H4" s="50">
        <v>12</v>
      </c>
      <c r="I4" s="50">
        <v>3</v>
      </c>
      <c r="J4" s="41">
        <f>SUM(D4:I4)</f>
        <v>85</v>
      </c>
    </row>
    <row r="5" spans="1:20" x14ac:dyDescent="0.2">
      <c r="A5" s="73" t="s">
        <v>29</v>
      </c>
      <c r="B5" s="73"/>
      <c r="C5" s="73"/>
      <c r="D5" s="43">
        <f>'Pricing Score Calculation'!E6</f>
        <v>23.567006108038157</v>
      </c>
      <c r="E5" s="50">
        <v>12</v>
      </c>
      <c r="F5" s="50">
        <v>6</v>
      </c>
      <c r="G5" s="50">
        <v>9</v>
      </c>
      <c r="H5" s="50">
        <v>6</v>
      </c>
      <c r="I5" s="50">
        <v>3</v>
      </c>
      <c r="J5" s="41">
        <f>SUM(D5:I5)</f>
        <v>59.567006108038157</v>
      </c>
    </row>
  </sheetData>
  <mergeCells count="3">
    <mergeCell ref="A3:C3"/>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
  <sheetViews>
    <sheetView workbookViewId="0">
      <selection activeCell="A14" sqref="A14"/>
    </sheetView>
  </sheetViews>
  <sheetFormatPr defaultColWidth="9.140625" defaultRowHeight="12.75" x14ac:dyDescent="0.2"/>
  <cols>
    <col min="1" max="1" width="36.140625" style="7" customWidth="1"/>
    <col min="2" max="2" width="23.5703125" style="7" customWidth="1"/>
    <col min="3" max="5" width="13.28515625" style="7" customWidth="1"/>
    <col min="6" max="6" width="16.85546875" style="7" customWidth="1"/>
    <col min="7" max="16384" width="9.140625" style="7"/>
  </cols>
  <sheetData>
    <row r="1" spans="1:16" ht="24" customHeight="1" thickBot="1" x14ac:dyDescent="0.25">
      <c r="A1" s="78" t="s">
        <v>23</v>
      </c>
      <c r="B1" s="78"/>
      <c r="C1" s="37"/>
      <c r="D1" s="37"/>
      <c r="E1" s="37"/>
    </row>
    <row r="2" spans="1:16" x14ac:dyDescent="0.2">
      <c r="A2" s="80" t="s">
        <v>17</v>
      </c>
      <c r="B2" s="83" t="s">
        <v>18</v>
      </c>
      <c r="C2" s="86" t="s">
        <v>21</v>
      </c>
      <c r="D2" s="86" t="s">
        <v>19</v>
      </c>
      <c r="E2" s="86" t="s">
        <v>20</v>
      </c>
      <c r="G2" s="79" t="s">
        <v>26</v>
      </c>
      <c r="H2" s="79"/>
      <c r="I2" s="79"/>
      <c r="J2" s="79"/>
      <c r="K2" s="79"/>
      <c r="L2" s="79"/>
      <c r="M2" s="79"/>
      <c r="N2" s="79"/>
      <c r="O2" s="79"/>
      <c r="P2" s="79"/>
    </row>
    <row r="3" spans="1:16" x14ac:dyDescent="0.2">
      <c r="A3" s="81"/>
      <c r="B3" s="84"/>
      <c r="C3" s="87"/>
      <c r="D3" s="87"/>
      <c r="E3" s="87"/>
      <c r="G3" s="79"/>
      <c r="H3" s="79"/>
      <c r="I3" s="79"/>
      <c r="J3" s="79"/>
      <c r="K3" s="79"/>
      <c r="L3" s="79"/>
      <c r="M3" s="79"/>
      <c r="N3" s="79"/>
      <c r="O3" s="79"/>
      <c r="P3" s="79"/>
    </row>
    <row r="4" spans="1:16" ht="13.5" thickBot="1" x14ac:dyDescent="0.25">
      <c r="A4" s="82"/>
      <c r="B4" s="85"/>
      <c r="C4" s="88"/>
      <c r="D4" s="88"/>
      <c r="E4" s="88"/>
      <c r="G4" s="79"/>
      <c r="H4" s="79"/>
      <c r="I4" s="79"/>
      <c r="J4" s="79"/>
      <c r="K4" s="79"/>
      <c r="L4" s="79"/>
      <c r="M4" s="79"/>
      <c r="N4" s="79"/>
      <c r="O4" s="79"/>
      <c r="P4" s="79"/>
    </row>
    <row r="5" spans="1:16" x14ac:dyDescent="0.2">
      <c r="A5" s="27" t="str">
        <f>'Evaluator 1'!A4:C4</f>
        <v>Elevator Repair Service</v>
      </c>
      <c r="B5" s="39">
        <v>1318530</v>
      </c>
      <c r="C5" s="74">
        <v>30</v>
      </c>
      <c r="D5" s="76">
        <f>MIN(B5:B6)</f>
        <v>1318530</v>
      </c>
      <c r="E5" s="29">
        <f>$C$5*($D$5/B5)</f>
        <v>30</v>
      </c>
    </row>
    <row r="6" spans="1:16" x14ac:dyDescent="0.2">
      <c r="A6" s="27" t="str">
        <f>'Evaluator 1'!A5:C5</f>
        <v>M2 Federal</v>
      </c>
      <c r="B6" s="39">
        <v>1678444</v>
      </c>
      <c r="C6" s="75"/>
      <c r="D6" s="77"/>
      <c r="E6" s="29">
        <f t="shared" ref="E6" si="0">$C$5*($D$5/B6)</f>
        <v>23.567006108038157</v>
      </c>
    </row>
    <row r="7" spans="1:16" x14ac:dyDescent="0.2">
      <c r="I7" s="38"/>
      <c r="J7" s="38"/>
      <c r="K7" s="38"/>
      <c r="L7" s="38"/>
      <c r="M7" s="38"/>
      <c r="N7" s="38"/>
      <c r="O7" s="38"/>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workbookViewId="0">
      <selection activeCell="S11" sqref="S11"/>
    </sheetView>
  </sheetViews>
  <sheetFormatPr defaultColWidth="9.140625" defaultRowHeight="15" x14ac:dyDescent="0.2"/>
  <cols>
    <col min="1" max="1" width="33" style="12" customWidth="1"/>
    <col min="2" max="3" width="7" style="12" bestFit="1" customWidth="1"/>
    <col min="4" max="8" width="7.7109375" style="12" customWidth="1"/>
    <col min="9" max="9" width="8.85546875" style="12" customWidth="1"/>
    <col min="10" max="10" width="7.5703125" style="12" customWidth="1"/>
    <col min="11" max="11" width="8.28515625" style="12" customWidth="1"/>
    <col min="12" max="15" width="4.140625" style="12" bestFit="1" customWidth="1"/>
    <col min="16" max="18" width="4.140625" style="12" customWidth="1"/>
    <col min="19" max="19" width="8.85546875" style="12" bestFit="1" customWidth="1"/>
    <col min="20" max="16384" width="9.140625" style="12"/>
  </cols>
  <sheetData>
    <row r="1" spans="1:20" ht="15.75" x14ac:dyDescent="0.25">
      <c r="A1" s="10" t="s">
        <v>12</v>
      </c>
      <c r="B1" s="11"/>
      <c r="C1" s="10"/>
      <c r="D1" s="10"/>
      <c r="E1" s="10"/>
      <c r="F1" s="10"/>
      <c r="G1" s="10"/>
      <c r="H1" s="10"/>
      <c r="I1" s="10"/>
      <c r="J1" s="10"/>
    </row>
    <row r="2" spans="1:20" ht="6" customHeight="1" x14ac:dyDescent="0.25">
      <c r="A2" s="10"/>
      <c r="B2" s="11"/>
      <c r="C2" s="10"/>
      <c r="D2" s="10"/>
      <c r="E2" s="10"/>
      <c r="F2" s="10"/>
      <c r="G2" s="10"/>
      <c r="H2" s="10"/>
      <c r="I2" s="10"/>
      <c r="J2" s="10"/>
    </row>
    <row r="3" spans="1:20" ht="15.75" x14ac:dyDescent="0.25">
      <c r="A3" s="89" t="s">
        <v>27</v>
      </c>
      <c r="B3" s="89"/>
      <c r="C3" s="89"/>
      <c r="D3" s="89"/>
      <c r="E3" s="89"/>
      <c r="F3" s="89"/>
      <c r="G3" s="89"/>
      <c r="H3" s="89"/>
      <c r="I3" s="89"/>
      <c r="J3" s="89"/>
    </row>
    <row r="4" spans="1:20" x14ac:dyDescent="0.2">
      <c r="A4" s="11"/>
      <c r="B4" s="11"/>
      <c r="C4" s="11"/>
      <c r="D4" s="11"/>
      <c r="E4" s="11"/>
      <c r="F4" s="11"/>
      <c r="G4" s="11"/>
      <c r="H4" s="11"/>
      <c r="I4" s="13"/>
      <c r="J4" s="13"/>
    </row>
    <row r="5" spans="1:20" ht="15.75" x14ac:dyDescent="0.25">
      <c r="I5" s="28" t="s">
        <v>22</v>
      </c>
      <c r="J5" s="14"/>
      <c r="K5" s="28"/>
      <c r="L5" s="14"/>
      <c r="S5" s="90" t="s">
        <v>15</v>
      </c>
      <c r="T5" s="90"/>
    </row>
    <row r="6" spans="1:20" s="17" customFormat="1" ht="135" customHeight="1" x14ac:dyDescent="0.2">
      <c r="A6" s="15"/>
      <c r="B6" s="16" t="s">
        <v>1</v>
      </c>
      <c r="C6" s="16" t="s">
        <v>2</v>
      </c>
      <c r="D6" s="16" t="s">
        <v>3</v>
      </c>
      <c r="E6" s="16" t="s">
        <v>4</v>
      </c>
      <c r="F6" s="16" t="s">
        <v>5</v>
      </c>
      <c r="G6" s="16" t="s">
        <v>30</v>
      </c>
      <c r="H6" s="16" t="s">
        <v>31</v>
      </c>
      <c r="I6" s="32" t="s">
        <v>16</v>
      </c>
      <c r="K6" s="12"/>
      <c r="L6" s="16" t="str">
        <f t="shared" ref="L6:R6" si="0">B6</f>
        <v>Evaluator 1</v>
      </c>
      <c r="M6" s="16" t="str">
        <f t="shared" si="0"/>
        <v>Evaluator 2</v>
      </c>
      <c r="N6" s="16" t="str">
        <f t="shared" si="0"/>
        <v>Evaluator 3</v>
      </c>
      <c r="O6" s="16" t="str">
        <f t="shared" si="0"/>
        <v>Evaluator 4</v>
      </c>
      <c r="P6" s="16" t="str">
        <f t="shared" si="0"/>
        <v>Evaluator 5</v>
      </c>
      <c r="Q6" s="16" t="str">
        <f t="shared" si="0"/>
        <v>Evaluator 6</v>
      </c>
      <c r="R6" s="16" t="str">
        <f t="shared" si="0"/>
        <v>Evaluator 7</v>
      </c>
      <c r="S6" s="32" t="s">
        <v>24</v>
      </c>
      <c r="T6" s="25" t="s">
        <v>14</v>
      </c>
    </row>
    <row r="7" spans="1:20" ht="16.5" customHeight="1" x14ac:dyDescent="0.2">
      <c r="A7" s="19" t="str">
        <f>'Evaluator 1'!A4:C4</f>
        <v>Elevator Repair Service</v>
      </c>
      <c r="B7" s="42">
        <f>'Evaluator 1'!J4</f>
        <v>81.7</v>
      </c>
      <c r="C7" s="42">
        <f>'Evaluator 2'!J4</f>
        <v>84.5</v>
      </c>
      <c r="D7" s="42">
        <f>'Evaluator 3'!J4</f>
        <v>87</v>
      </c>
      <c r="E7" s="42">
        <f>'Evaluator 4'!J4</f>
        <v>93</v>
      </c>
      <c r="F7" s="42">
        <f>'Evaluator 5'!J4</f>
        <v>82</v>
      </c>
      <c r="G7" s="42">
        <f>'Evaluator 6'!J4</f>
        <v>74.5</v>
      </c>
      <c r="H7" s="42">
        <f>'Evaluator 7'!J4</f>
        <v>85</v>
      </c>
      <c r="I7" s="33">
        <f>AVERAGE(B7:H7)</f>
        <v>83.95714285714287</v>
      </c>
      <c r="J7" s="30"/>
      <c r="K7" s="30"/>
      <c r="L7" s="18">
        <f>RANK(B7,$B$7:$B$8,0)</f>
        <v>1</v>
      </c>
      <c r="M7" s="18">
        <f>RANK(C7,$C$7:$C$8,0)</f>
        <v>1</v>
      </c>
      <c r="N7" s="18">
        <f>RANK(D7,$D$7:$D$8,0)</f>
        <v>1</v>
      </c>
      <c r="O7" s="18">
        <f>RANK(E7,$E$7:$E$8,0)</f>
        <v>1</v>
      </c>
      <c r="P7" s="18">
        <f>RANK(F7,$F$7:$F$8,0)</f>
        <v>1</v>
      </c>
      <c r="Q7" s="18">
        <f>RANK(G7,$G$7:$G$8,0)</f>
        <v>1</v>
      </c>
      <c r="R7" s="18">
        <f>RANK(H7,$H$7:$H$8,0)</f>
        <v>1</v>
      </c>
      <c r="S7" s="35">
        <f>AVERAGE(L7:R7)</f>
        <v>1</v>
      </c>
      <c r="T7" s="21">
        <f>RANK(S7,$S$7:$S$8,1)</f>
        <v>1</v>
      </c>
    </row>
    <row r="8" spans="1:20" ht="16.5" customHeight="1" x14ac:dyDescent="0.2">
      <c r="A8" s="19" t="str">
        <f>'Evaluator 1'!A5:C5</f>
        <v>M2 Federal</v>
      </c>
      <c r="B8" s="42">
        <f>'Evaluator 1'!J5</f>
        <v>60.567006108038157</v>
      </c>
      <c r="C8" s="42">
        <f>'Evaluator 2'!J5</f>
        <v>74.867006108038154</v>
      </c>
      <c r="D8" s="42">
        <f>'Evaluator 3'!J5</f>
        <v>57.567006108038157</v>
      </c>
      <c r="E8" s="42">
        <f>'Evaluator 4'!J5</f>
        <v>70.567006108038157</v>
      </c>
      <c r="F8" s="42">
        <f>'Evaluator 5'!J5</f>
        <v>37.567006108038157</v>
      </c>
      <c r="G8" s="42">
        <f>'Evaluator 6'!J5</f>
        <v>68.067006108038157</v>
      </c>
      <c r="H8" s="42">
        <f>'Evaluator 7'!J5</f>
        <v>59.567006108038157</v>
      </c>
      <c r="I8" s="34">
        <f>AVERAGE(B8:H8)</f>
        <v>61.252720393752448</v>
      </c>
      <c r="J8" s="31"/>
      <c r="K8" s="31"/>
      <c r="L8" s="18">
        <f>RANK(B8,$B$7:$B$8,0)</f>
        <v>2</v>
      </c>
      <c r="M8" s="18">
        <f>RANK(C8,$C$7:$C$8,0)</f>
        <v>2</v>
      </c>
      <c r="N8" s="18">
        <f>RANK(D8,$D$7:$D$8,0)</f>
        <v>2</v>
      </c>
      <c r="O8" s="18">
        <f>RANK(E8,$E$7:$E$8,0)</f>
        <v>2</v>
      </c>
      <c r="P8" s="18">
        <f>RANK(F8,$F$7:$F$8,0)</f>
        <v>2</v>
      </c>
      <c r="Q8" s="18">
        <f>RANK(G8,$G$7:$G$8,0)</f>
        <v>2</v>
      </c>
      <c r="R8" s="18">
        <f>RANK(H8,$H$7:$H$8,0)</f>
        <v>2</v>
      </c>
      <c r="S8" s="36">
        <f>AVERAGE(L8:R8)</f>
        <v>2</v>
      </c>
      <c r="T8" s="21">
        <f>RANK(S8,$S$7:$S$8,1)</f>
        <v>2</v>
      </c>
    </row>
    <row r="9" spans="1:20" x14ac:dyDescent="0.2">
      <c r="K9" s="26"/>
    </row>
    <row r="14" spans="1:20" x14ac:dyDescent="0.2">
      <c r="A14" s="20" t="s">
        <v>13</v>
      </c>
    </row>
    <row r="15" spans="1:20" x14ac:dyDescent="0.2">
      <c r="A15" s="20"/>
    </row>
  </sheetData>
  <mergeCells count="2">
    <mergeCell ref="A3:J3"/>
    <mergeCell ref="S5:T5"/>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Evaluator 1</vt:lpstr>
      <vt:lpstr>Evaluator 2</vt:lpstr>
      <vt:lpstr>Evaluator 3</vt:lpstr>
      <vt:lpstr>Evaluator 4</vt:lpstr>
      <vt:lpstr>Evaluator 5</vt:lpstr>
      <vt:lpstr>Evaluator 6</vt:lpstr>
      <vt:lpstr>Evaluator 7</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2021-05-07T17:59:53Z</dcterms:modified>
</cp:coreProperties>
</file>