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8800" windowHeight="1423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L9" i="1" l="1"/>
  <c r="A6" i="13" l="1"/>
  <c r="A7" i="13"/>
  <c r="A5" i="13"/>
  <c r="K6" i="1" l="1"/>
  <c r="L6" i="1"/>
  <c r="M6" i="1"/>
  <c r="N6" i="1"/>
  <c r="J6" i="1"/>
  <c r="D5" i="13" l="1"/>
  <c r="E5" i="13" s="1"/>
  <c r="D4" i="9" l="1"/>
  <c r="J4" i="9" s="1"/>
  <c r="E7" i="1" s="1"/>
  <c r="D4" i="3"/>
  <c r="J4" i="3" s="1"/>
  <c r="C7" i="1" s="1"/>
  <c r="D4" i="5"/>
  <c r="J4" i="5" s="1"/>
  <c r="D7" i="1" s="1"/>
  <c r="D4" i="10"/>
  <c r="J4" i="10" s="1"/>
  <c r="F7" i="1" s="1"/>
  <c r="D4" i="2"/>
  <c r="J4" i="2" s="1"/>
  <c r="B7" i="1" s="1"/>
  <c r="E7" i="13"/>
  <c r="E6" i="13"/>
  <c r="D6" i="3" l="1"/>
  <c r="J6" i="3" s="1"/>
  <c r="C9" i="1" s="1"/>
  <c r="D6" i="5"/>
  <c r="J6" i="5" s="1"/>
  <c r="D9" i="1" s="1"/>
  <c r="D6" i="10"/>
  <c r="J6" i="10" s="1"/>
  <c r="F9" i="1" s="1"/>
  <c r="D6" i="9"/>
  <c r="J6" i="9" s="1"/>
  <c r="E9" i="1" s="1"/>
  <c r="D5" i="10"/>
  <c r="J5" i="10" s="1"/>
  <c r="F8" i="1" s="1"/>
  <c r="D5" i="3"/>
  <c r="J5" i="3" s="1"/>
  <c r="C8" i="1" s="1"/>
  <c r="D5" i="5"/>
  <c r="J5" i="5" s="1"/>
  <c r="D8" i="1" s="1"/>
  <c r="D5" i="9"/>
  <c r="J5" i="9" s="1"/>
  <c r="E8" i="1" s="1"/>
  <c r="M8" i="1" s="1"/>
  <c r="D6" i="2"/>
  <c r="J6" i="2" s="1"/>
  <c r="B9" i="1" s="1"/>
  <c r="D5" i="2"/>
  <c r="J5" i="2" s="1"/>
  <c r="B8" i="1" s="1"/>
  <c r="G7" i="1"/>
  <c r="N8" i="1" l="1"/>
  <c r="K7" i="1"/>
  <c r="G9" i="1"/>
  <c r="K8" i="1"/>
  <c r="J8" i="1"/>
  <c r="J7" i="1"/>
  <c r="N9" i="1"/>
  <c r="J9" i="1"/>
  <c r="L7" i="1"/>
  <c r="M9" i="1"/>
  <c r="L8" i="1"/>
  <c r="G8" i="1"/>
  <c r="N7" i="1"/>
  <c r="K9" i="1"/>
  <c r="M7" i="1"/>
  <c r="A8" i="1"/>
  <c r="A9" i="1"/>
  <c r="A7" i="1"/>
  <c r="O7" i="1" l="1"/>
  <c r="O9" i="1"/>
  <c r="O8" i="1"/>
  <c r="P8" i="1" l="1"/>
  <c r="P9" i="1"/>
  <c r="P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<sst xmlns="http://schemas.openxmlformats.org/spreadsheetml/2006/main" count="107" uniqueCount="54">
  <si>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</si>
  <si>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</si>
  <si>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</si>
  <si>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</si>
  <si>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</si>
  <si>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</si>
  <si>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</si>
  <si>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</si>
  <si>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</si>
  <si>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</si>
  <si>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</si>
  <si>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</si>
  <si>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</si>
  <si>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</si>
  <si>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</si>
  <si>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</si>
  <si>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</si>
  <si>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</si>
  <si>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</si>
  <si>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</si>
  <si>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</si>
  <si>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</si>
  <si>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NOTE:  Purchasing recommends formula be used due to the cost difference between the highest and lowest bidder.  The vendor amount being evaluated be divided by the lowest bidder and then multipled by the highest score (30%).  The lowest bidder will receive the full 30 percent (Highest Score).</t>
  </si>
  <si>
    <t>Technical</t>
  </si>
  <si>
    <t>RATIO FORMULA:  Points x (Lowest Cost / Bidders Amount)</t>
  </si>
  <si>
    <t>Avg of comm rank per vendor</t>
  </si>
  <si>
    <t>Total</t>
  </si>
  <si>
    <t>ERC</t>
  </si>
  <si>
    <t>Graphtec</t>
  </si>
  <si>
    <t>Takeform</t>
  </si>
  <si>
    <t>RFP730-20069 UHCL Exterior Wayfinding Signage Program</t>
  </si>
  <si>
    <t>University of Houston Evaluation Matrix $1 Million+</t>
  </si>
  <si>
    <t>Name</t>
  </si>
  <si>
    <t>Evaluation Due Date</t>
  </si>
  <si>
    <t>8/17/2020 @ 4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</si>
  <si>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</si>
  <si>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</si>
  <si>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</si>
  <si>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</si>
  <si>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</si>
  <si>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</si>
  <si>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</si>
  <si>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</si>
  <si>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</si>
  <si>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</si>
  <si>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Cost and Delivery Proposal (Section 4.2)
**PURCHASING WILL EVALUATE COST**</t>
  </si>
  <si>
    <t>Respondent’s Qualifications and Experience With a Focus on Exterior Wayfinding Signage Installations With Short Durations Completed for Large Campus Settings. (Section 4.3)</t>
  </si>
  <si>
    <t>Respondent’s Qualifications and Experience of Proposed Construction Team. (Section 4.4)</t>
  </si>
  <si>
    <t>Respondent’s construction and execution plan. (Section 4.5)</t>
  </si>
  <si>
    <t>Respondent’s project planning and scheduling (Section 4.6)</t>
  </si>
  <si>
    <t>Respondent’s safety management plan.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</si>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</sst>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2"/>
      <color theme="6" tint="-0.499984740745262"/>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7">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44" fontId="21" fillId="0" borderId="0" applyFont="0" applyFill="0" applyBorder="0" applyAlignment="0" applyProtection="0"/>
    <xf numFmtId="0" fontId="5" fillId="0" borderId="0"/>
    <xf numFmtId="43" fontId="2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124">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19" fillId="26" borderId="0" xfId="0" applyFont="1" applyFill="1"/>
    <xf numFmtId="0" fontId="43"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4" fillId="26" borderId="0" xfId="0" applyFont="1" applyFill="1"/>
    <xf numFmtId="0" fontId="40" fillId="25" borderId="13" xfId="0" applyFont="1" applyFill="1" applyBorder="1" applyAlignment="1">
      <alignment horizontal="right"/>
    </xf>
    <xf numFmtId="0" fontId="46" fillId="0" borderId="10" xfId="100" applyFont="1" applyBorder="1" applyAlignment="1">
      <alignment horizontal="right"/>
    </xf>
    <xf numFmtId="0" fontId="46" fillId="0" borderId="10" xfId="100" applyFont="1" applyBorder="1" applyAlignment="1">
      <alignment horizontal="right"/>
    </xf>
    <xf numFmtId="0" fontId="48" fillId="0" borderId="10" xfId="100" applyFont="1" applyFill="1" applyBorder="1" applyAlignment="1">
      <alignment horizontal="right"/>
    </xf>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6" fillId="0" borderId="0" xfId="98" applyFont="1" applyAlignment="1"/>
    <xf numFmtId="0" fontId="42" fillId="26" borderId="0" xfId="0" applyFont="1" applyFill="1" applyAlignment="1">
      <alignment horizontal="right"/>
    </xf>
    <xf numFmtId="2" fontId="0" fillId="0" borderId="0" xfId="0" applyNumberFormat="1"/>
    <xf numFmtId="0" fontId="19" fillId="26" borderId="11" xfId="0" applyFont="1" applyFill="1" applyBorder="1"/>
    <xf numFmtId="0" fontId="19" fillId="26" borderId="12" xfId="0" applyFont="1" applyFill="1" applyBorder="1"/>
    <xf numFmtId="0" fontId="18" fillId="26" borderId="14" xfId="0" applyFont="1" applyFill="1" applyBorder="1" applyAlignment="1">
      <alignment horizontal="right" textRotation="90" wrapText="1"/>
    </xf>
    <xf numFmtId="4" fontId="19" fillId="26" borderId="13" xfId="0" applyNumberFormat="1" applyFont="1" applyFill="1" applyBorder="1" applyAlignment="1">
      <alignment horizontal="right"/>
    </xf>
    <xf numFmtId="4" fontId="19" fillId="26" borderId="22" xfId="0" applyNumberFormat="1" applyFont="1" applyFill="1" applyBorder="1" applyAlignment="1">
      <alignment horizontal="right"/>
    </xf>
    <xf numFmtId="0" fontId="19" fillId="26" borderId="13" xfId="0" applyFont="1" applyFill="1" applyBorder="1" applyAlignment="1">
      <alignment horizontal="right"/>
    </xf>
    <xf numFmtId="0" fontId="19" fillId="26" borderId="22" xfId="0" applyFont="1" applyFill="1" applyBorder="1" applyAlignment="1">
      <alignment horizontal="right"/>
    </xf>
    <xf numFmtId="0" fontId="46" fillId="0" borderId="21" xfId="98" applyFont="1" applyBorder="1" applyAlignment="1">
      <alignment vertical="center"/>
    </xf>
    <xf numFmtId="0" fontId="0" fillId="0" borderId="0" xfId="0" applyFill="1"/>
    <xf numFmtId="44" fontId="41" fillId="24" borderId="0" xfId="105" applyFont="1" applyFill="1"/>
    <xf numFmtId="0" fontId="48" fillId="0" borderId="10" xfId="100" applyFont="1" applyBorder="1" applyAlignment="1">
      <alignment horizontal="right"/>
    </xf>
    <xf numFmtId="2" fontId="47" fillId="0" borderId="0" xfId="98" applyNumberFormat="1" applyFont="1"/>
    <xf numFmtId="2" fontId="47" fillId="0" borderId="0" xfId="0" applyNumberFormat="1" applyFont="1"/>
    <xf numFmtId="2" fontId="19" fillId="26" borderId="11" xfId="0" applyNumberFormat="1" applyFont="1" applyFill="1" applyBorder="1"/>
    <xf numFmtId="0" fontId="20" fillId="0" borderId="0" xfId="98" applyFont="1"/>
    <xf numFmtId="0" fontId="20" fillId="0" borderId="0" xfId="98" applyFont="1"/>
    <xf numFmtId="0" fontId="20" fillId="0" borderId="0" xfId="98" applyFont="1"/>
    <xf numFmtId="0" fontId="20" fillId="0" borderId="0" xfId="98" applyFont="1"/>
    <xf numFmtId="0" fontId="49" fillId="27" borderId="13" xfId="0" applyFont="1" applyFill="1" applyBorder="1" applyAlignment="1">
      <alignment horizontal="right"/>
    </xf>
    <xf numFmtId="0" fontId="20" fillId="0" borderId="0" xfId="98" applyFont="1"/>
    <xf numFmtId="0" fontId="45" fillId="0" borderId="10" xfId="100" applyFont="1" applyBorder="1" applyAlignment="1">
      <alignment horizontal="center"/>
    </xf>
    <xf numFmtId="0" fontId="46" fillId="0" borderId="0" xfId="98" applyFont="1" applyAlignment="1">
      <alignment horizontal="left"/>
    </xf>
    <xf numFmtId="1" fontId="20" fillId="0" borderId="23" xfId="1" applyNumberFormat="1" applyFont="1" applyBorder="1" applyAlignment="1">
      <alignment horizontal="center" vertical="center"/>
    </xf>
    <xf numFmtId="1" fontId="20" fillId="0" borderId="0" xfId="1" applyNumberFormat="1" applyFont="1" applyBorder="1" applyAlignment="1">
      <alignment horizontal="center" vertical="center"/>
    </xf>
    <xf numFmtId="44" fontId="41" fillId="0" borderId="23" xfId="105" applyFont="1" applyBorder="1" applyAlignment="1">
      <alignment horizontal="center" vertical="center"/>
    </xf>
    <xf numFmtId="44" fontId="41" fillId="0" borderId="0" xfId="105" applyFont="1" applyAlignment="1">
      <alignment horizontal="center" vertical="center"/>
    </xf>
    <xf numFmtId="0" fontId="46" fillId="24" borderId="21" xfId="98" applyFont="1" applyFill="1" applyBorder="1" applyAlignment="1">
      <alignment horizontal="left" vertical="center"/>
    </xf>
    <xf numFmtId="0" fontId="0" fillId="24" borderId="0" xfId="0" applyFill="1" applyAlignment="1">
      <alignment horizontal="left" wrapText="1"/>
    </xf>
    <xf numFmtId="164" fontId="45" fillId="25" borderId="20" xfId="107" applyNumberFormat="1" applyFont="1" applyFill="1" applyBorder="1" applyAlignment="1">
      <alignment horizontal="left" vertical="center" wrapText="1"/>
    </xf>
    <xf numFmtId="164" fontId="45" fillId="25" borderId="18" xfId="107" applyNumberFormat="1" applyFont="1" applyFill="1" applyBorder="1" applyAlignment="1">
      <alignment horizontal="left" vertical="center" wrapText="1"/>
    </xf>
    <xf numFmtId="164" fontId="45" fillId="25" borderId="16" xfId="107" applyNumberFormat="1" applyFont="1" applyFill="1" applyBorder="1" applyAlignment="1">
      <alignment horizontal="left" vertical="center" wrapText="1"/>
    </xf>
    <xf numFmtId="164" fontId="45" fillId="25" borderId="20" xfId="107" applyNumberFormat="1" applyFont="1" applyFill="1" applyBorder="1" applyAlignment="1">
      <alignment horizontal="right" vertical="center" wrapText="1"/>
    </xf>
    <xf numFmtId="164" fontId="45" fillId="25" borderId="18" xfId="107" applyNumberFormat="1" applyFont="1" applyFill="1" applyBorder="1" applyAlignment="1">
      <alignment horizontal="right" vertical="center" wrapText="1"/>
    </xf>
    <xf numFmtId="164" fontId="45" fillId="25" borderId="16" xfId="107" applyNumberFormat="1" applyFont="1" applyFill="1" applyBorder="1" applyAlignment="1">
      <alignment horizontal="right" vertical="center" wrapText="1"/>
    </xf>
    <xf numFmtId="164" fontId="45" fillId="25" borderId="19" xfId="107" applyNumberFormat="1" applyFont="1" applyFill="1" applyBorder="1" applyAlignment="1">
      <alignment horizontal="right" vertical="center" wrapText="1"/>
    </xf>
    <xf numFmtId="164" fontId="45" fillId="25" borderId="17" xfId="107" applyNumberFormat="1" applyFont="1" applyFill="1" applyBorder="1" applyAlignment="1">
      <alignment horizontal="right" vertical="center" wrapText="1"/>
    </xf>
    <xf numFmtId="164" fontId="45" fillId="25" borderId="15" xfId="107" applyNumberFormat="1" applyFont="1" applyFill="1" applyBorder="1" applyAlignment="1">
      <alignment horizontal="right" vertical="center" wrapText="1"/>
    </xf>
    <xf numFmtId="0" fontId="42" fillId="0" borderId="0" xfId="0" applyFont="1" applyFill="1" applyAlignment="1">
      <alignment horizontal="left"/>
    </xf>
    <xf numFmtId="0" fontId="42"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alignment horizontal="left"/>
    </xf>
    <xf numFmtId="0" fontId="19" fillId="26" borderId="0" xfId="98" applyFont="1" applyFill="1"/>
    <xf numFmtId="0" fontId="45" fillId="26" borderId="0" xfId="115" applyFont="1" applyFill="1" applyBorder="1" applyAlignment="1">
      <alignment horizontal="left"/>
    </xf>
    <xf numFmtId="0" fontId="20" fillId="24" borderId="0" xfId="115" applyFont="1" applyFill="1" applyBorder="1" applyAlignment="1">
      <alignment horizontal="center"/>
    </xf>
    <xf numFmtId="165" fontId="50" fillId="0" borderId="0" xfId="115" applyNumberFormat="1" applyFont="1" applyFill="1" applyBorder="1" applyAlignment="1">
      <alignment horizontal="center"/>
    </xf>
    <xf numFmtId="0" fontId="50" fillId="26" borderId="0" xfId="115" applyFont="1" applyFill="1" applyBorder="1" applyAlignment="1"/>
    <xf numFmtId="0" fontId="52" fillId="26" borderId="0" xfId="116" applyFont="1" applyFill="1" applyAlignment="1">
      <alignment horizontal="left" wrapText="1"/>
    </xf>
    <xf numFmtId="0" fontId="52" fillId="26" borderId="0" xfId="116" applyFont="1" applyFill="1" applyAlignment="1">
      <alignment wrapText="1"/>
    </xf>
    <xf numFmtId="0" fontId="20" fillId="26" borderId="0" xfId="98" applyFont="1" applyFill="1" applyAlignment="1"/>
    <xf numFmtId="0" fontId="20" fillId="24" borderId="21" xfId="98" applyFont="1" applyFill="1" applyBorder="1" applyAlignment="1">
      <alignment horizontal="center" wrapText="1"/>
    </xf>
    <xf numFmtId="0" fontId="41" fillId="26" borderId="0" xfId="98" applyFont="1" applyFill="1" applyAlignment="1">
      <alignment horizontal="left" wrapText="1"/>
    </xf>
    <xf numFmtId="0" fontId="52" fillId="26" borderId="0" xfId="116" applyFont="1" applyFill="1" applyAlignment="1">
      <alignment horizontal="left"/>
    </xf>
    <xf numFmtId="0" fontId="52" fillId="26" borderId="0" xfId="116" applyFont="1" applyFill="1" applyAlignment="1"/>
    <xf numFmtId="0" fontId="52" fillId="26" borderId="0" xfId="116" applyFont="1" applyFill="1" applyAlignment="1">
      <alignment horizontal="left"/>
    </xf>
    <xf numFmtId="0" fontId="20" fillId="26" borderId="0" xfId="98" applyFont="1" applyFill="1" applyAlignment="1">
      <alignment horizontal="center"/>
    </xf>
    <xf numFmtId="0" fontId="46" fillId="28" borderId="24" xfId="98" applyFont="1" applyFill="1" applyBorder="1" applyAlignment="1">
      <alignment horizontal="left"/>
    </xf>
    <xf numFmtId="0" fontId="46" fillId="28" borderId="23" xfId="98" applyFont="1" applyFill="1" applyBorder="1" applyAlignment="1">
      <alignment horizontal="left"/>
    </xf>
    <xf numFmtId="0" fontId="46" fillId="28" borderId="25" xfId="98" applyFont="1" applyFill="1" applyBorder="1" applyAlignment="1">
      <alignment horizontal="left"/>
    </xf>
    <xf numFmtId="0" fontId="53" fillId="26" borderId="24" xfId="98" applyFont="1" applyFill="1" applyBorder="1" applyAlignment="1">
      <alignment horizontal="left" vertical="top" wrapText="1"/>
    </xf>
    <xf numFmtId="0" fontId="44" fillId="26" borderId="23" xfId="98" applyFont="1" applyFill="1" applyBorder="1" applyAlignment="1">
      <alignment horizontal="left" vertical="top" wrapText="1"/>
    </xf>
    <xf numFmtId="0" fontId="44" fillId="26" borderId="25" xfId="98" applyFont="1" applyFill="1" applyBorder="1" applyAlignment="1">
      <alignment horizontal="left" vertical="top" wrapText="1"/>
    </xf>
    <xf numFmtId="0" fontId="44" fillId="26" borderId="24" xfId="98" applyFont="1" applyFill="1" applyBorder="1" applyAlignment="1">
      <alignment horizontal="left" vertical="top" wrapText="1"/>
    </xf>
    <xf numFmtId="0" fontId="54" fillId="26" borderId="0" xfId="98" applyFont="1" applyFill="1" applyAlignment="1">
      <alignment wrapText="1"/>
    </xf>
    <xf numFmtId="0" fontId="54" fillId="25" borderId="26" xfId="98" applyFont="1" applyFill="1" applyBorder="1" applyAlignment="1">
      <alignment horizontal="center" wrapText="1"/>
    </xf>
    <xf numFmtId="0" fontId="54" fillId="25" borderId="27" xfId="98" applyFont="1" applyFill="1" applyBorder="1" applyAlignment="1">
      <alignment horizontal="center" wrapText="1"/>
    </xf>
    <xf numFmtId="0" fontId="54" fillId="25" borderId="28" xfId="98" applyFont="1" applyFill="1" applyBorder="1" applyAlignment="1">
      <alignment horizontal="center" wrapText="1"/>
    </xf>
    <xf numFmtId="0" fontId="54" fillId="26" borderId="0" xfId="98" applyFont="1" applyFill="1" applyAlignment="1">
      <alignment horizontal="center" wrapText="1"/>
    </xf>
    <xf numFmtId="0" fontId="41" fillId="26" borderId="11" xfId="98" applyFont="1" applyFill="1" applyBorder="1" applyAlignment="1">
      <alignment wrapText="1"/>
    </xf>
    <xf numFmtId="0" fontId="20" fillId="29" borderId="13" xfId="98" applyFont="1" applyFill="1" applyBorder="1" applyAlignment="1">
      <alignment horizontal="center"/>
    </xf>
    <xf numFmtId="0" fontId="20" fillId="29" borderId="11" xfId="98" applyFont="1" applyFill="1" applyBorder="1" applyAlignment="1">
      <alignment horizontal="center"/>
    </xf>
    <xf numFmtId="0" fontId="20" fillId="29" borderId="29" xfId="98" applyFont="1" applyFill="1" applyBorder="1" applyAlignment="1">
      <alignment horizontal="center"/>
    </xf>
    <xf numFmtId="0" fontId="20" fillId="24" borderId="13" xfId="98" applyFont="1" applyFill="1" applyBorder="1" applyAlignment="1">
      <alignment horizontal="center"/>
    </xf>
    <xf numFmtId="0" fontId="20" fillId="24" borderId="11" xfId="98" applyFont="1" applyFill="1" applyBorder="1" applyAlignment="1">
      <alignment horizontal="center"/>
    </xf>
    <xf numFmtId="0" fontId="20" fillId="24" borderId="29" xfId="98" applyFont="1" applyFill="1" applyBorder="1" applyAlignment="1">
      <alignment horizontal="center"/>
    </xf>
    <xf numFmtId="0" fontId="41" fillId="26" borderId="12" xfId="98" applyFont="1" applyFill="1" applyBorder="1" applyAlignment="1">
      <alignment wrapText="1"/>
    </xf>
    <xf numFmtId="0" fontId="20" fillId="29" borderId="22" xfId="98" applyFont="1" applyFill="1" applyBorder="1" applyAlignment="1">
      <alignment horizontal="center"/>
    </xf>
    <xf numFmtId="0" fontId="20" fillId="29" borderId="12" xfId="98" applyFont="1" applyFill="1" applyBorder="1" applyAlignment="1">
      <alignment horizontal="center"/>
    </xf>
    <xf numFmtId="0" fontId="20" fillId="29" borderId="30" xfId="98" applyFont="1" applyFill="1" applyBorder="1" applyAlignment="1">
      <alignment horizontal="center"/>
    </xf>
    <xf numFmtId="0" fontId="20" fillId="24" borderId="22" xfId="98" applyFont="1" applyFill="1" applyBorder="1" applyAlignment="1">
      <alignment horizontal="center"/>
    </xf>
    <xf numFmtId="0" fontId="20" fillId="24" borderId="12" xfId="98" applyFont="1" applyFill="1" applyBorder="1" applyAlignment="1">
      <alignment horizontal="center"/>
    </xf>
    <xf numFmtId="0" fontId="20" fillId="24" borderId="30" xfId="98" applyFont="1" applyFill="1" applyBorder="1" applyAlignment="1">
      <alignment horizontal="center"/>
    </xf>
    <xf numFmtId="0" fontId="20" fillId="29" borderId="0" xfId="98" applyFont="1" applyFill="1" applyBorder="1"/>
    <xf numFmtId="0" fontId="20" fillId="29" borderId="31" xfId="98" applyFont="1" applyFill="1" applyBorder="1"/>
    <xf numFmtId="0" fontId="20" fillId="26" borderId="10" xfId="98" applyFont="1" applyFill="1" applyBorder="1"/>
    <xf numFmtId="0" fontId="48" fillId="26" borderId="0" xfId="98" applyFont="1" applyFill="1"/>
    <xf numFmtId="0" fontId="20" fillId="26" borderId="0" xfId="98" applyFont="1" applyFill="1" applyAlignment="1">
      <alignment wrapText="1"/>
    </xf>
    <xf numFmtId="0" fontId="55" fillId="0" borderId="0" xfId="115" applyFont="1" applyAlignment="1">
      <alignment horizontal="left"/>
    </xf>
    <xf numFmtId="0" fontId="1" fillId="0" borderId="0" xfId="115" applyAlignment="1">
      <alignment vertical="center"/>
    </xf>
    <xf numFmtId="0" fontId="41" fillId="26" borderId="0" xfId="98" applyFont="1" applyFill="1"/>
    <xf numFmtId="0" fontId="51" fillId="0" borderId="0" xfId="116" applyFill="1"/>
    <xf numFmtId="0" fontId="20" fillId="0" borderId="0" xfId="98" applyFont="1" applyFill="1"/>
    <xf numFmtId="0" fontId="44" fillId="26" borderId="0" xfId="98" applyFont="1" applyFill="1"/>
  </cellXfs>
  <cellStyles count="11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6"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J6" sqref="J6"/>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0"/>
      <c r="B3" s="50"/>
      <c r="C3" s="50"/>
      <c r="D3" s="40" t="s">
        <v>6</v>
      </c>
      <c r="E3" s="22" t="s">
        <v>7</v>
      </c>
      <c r="F3" s="22" t="s">
        <v>8</v>
      </c>
      <c r="G3" s="22" t="s">
        <v>9</v>
      </c>
      <c r="H3" s="22" t="s">
        <v>10</v>
      </c>
      <c r="I3" s="22" t="s">
        <v>11</v>
      </c>
      <c r="J3" s="24" t="s">
        <v>26</v>
      </c>
    </row>
    <row r="4" spans="1:12" x14ac:dyDescent="0.2">
      <c r="A4" s="51" t="s">
        <v>27</v>
      </c>
      <c r="B4" s="51"/>
      <c r="C4" s="51"/>
      <c r="D4" s="41">
        <f>'Pricing Score Calculation'!E5</f>
        <v>30</v>
      </c>
      <c r="E4" s="49">
        <v>10</v>
      </c>
      <c r="F4" s="49">
        <v>12</v>
      </c>
      <c r="G4" s="49">
        <v>10.5</v>
      </c>
      <c r="H4" s="49">
        <v>10</v>
      </c>
      <c r="I4" s="49">
        <v>5</v>
      </c>
      <c r="J4" s="42">
        <f>SUM(D4:I4)</f>
        <v>77.5</v>
      </c>
    </row>
    <row r="5" spans="1:12" x14ac:dyDescent="0.2">
      <c r="A5" s="51" t="s">
        <v>28</v>
      </c>
      <c r="B5" s="51"/>
      <c r="C5" s="51"/>
      <c r="D5" s="41">
        <f>'Pricing Score Calculation'!E6</f>
        <v>16.144374723992698</v>
      </c>
      <c r="E5" s="49">
        <v>25</v>
      </c>
      <c r="F5" s="49">
        <v>15</v>
      </c>
      <c r="G5" s="49">
        <v>15</v>
      </c>
      <c r="H5" s="49">
        <v>9</v>
      </c>
      <c r="I5" s="49">
        <v>5</v>
      </c>
      <c r="J5" s="42">
        <f>SUM(D5:I5)</f>
        <v>85.144374723992698</v>
      </c>
      <c r="L5" s="5"/>
    </row>
    <row r="6" spans="1:12" x14ac:dyDescent="0.2">
      <c r="A6" s="51" t="s">
        <v>29</v>
      </c>
      <c r="B6" s="51"/>
      <c r="C6" s="51"/>
      <c r="D6" s="41">
        <f>'Pricing Score Calculation'!E7</f>
        <v>18.698139650712907</v>
      </c>
      <c r="E6" s="49">
        <v>25</v>
      </c>
      <c r="F6" s="49">
        <v>15</v>
      </c>
      <c r="G6" s="49">
        <v>15</v>
      </c>
      <c r="H6" s="49">
        <v>10</v>
      </c>
      <c r="I6" s="49">
        <v>5</v>
      </c>
      <c r="J6" s="42">
        <f>SUM(D6:I6)</f>
        <v>88.698139650712903</v>
      </c>
      <c r="L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J4" sqref="J4"/>
    </sheetView>
  </sheetViews>
  <sheetFormatPr defaultRowHeight="12.75" x14ac:dyDescent="0.2"/>
  <cols>
    <col min="10" max="10"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50"/>
      <c r="B3" s="50"/>
      <c r="C3" s="50"/>
      <c r="D3" s="40" t="s">
        <v>6</v>
      </c>
      <c r="E3" s="23" t="s">
        <v>7</v>
      </c>
      <c r="F3" s="23" t="s">
        <v>8</v>
      </c>
      <c r="G3" s="23" t="s">
        <v>9</v>
      </c>
      <c r="H3" s="23" t="s">
        <v>10</v>
      </c>
      <c r="I3" s="23" t="s">
        <v>11</v>
      </c>
      <c r="J3" s="24" t="s">
        <v>26</v>
      </c>
      <c r="K3" s="6"/>
      <c r="L3" s="6"/>
      <c r="M3" s="6"/>
    </row>
    <row r="4" spans="1:14" x14ac:dyDescent="0.2">
      <c r="A4" s="51" t="s">
        <v>27</v>
      </c>
      <c r="B4" s="51"/>
      <c r="C4" s="51"/>
      <c r="D4" s="41">
        <f>'Pricing Score Calculation'!E5</f>
        <v>30</v>
      </c>
      <c r="E4" s="44">
        <v>10</v>
      </c>
      <c r="F4" s="44">
        <v>4.5</v>
      </c>
      <c r="G4" s="44">
        <v>6</v>
      </c>
      <c r="H4" s="44">
        <v>2</v>
      </c>
      <c r="I4" s="44">
        <v>2</v>
      </c>
      <c r="J4" s="42">
        <f>SUM(D4:I4)</f>
        <v>54.5</v>
      </c>
      <c r="K4" s="7"/>
      <c r="L4" s="7"/>
      <c r="M4" s="7"/>
      <c r="N4" s="7"/>
    </row>
    <row r="5" spans="1:14" x14ac:dyDescent="0.2">
      <c r="A5" s="51" t="s">
        <v>28</v>
      </c>
      <c r="B5" s="51"/>
      <c r="C5" s="51"/>
      <c r="D5" s="41">
        <f>'Pricing Score Calculation'!E6</f>
        <v>16.144374723992698</v>
      </c>
      <c r="E5" s="44">
        <v>17.5</v>
      </c>
      <c r="F5" s="44">
        <v>12</v>
      </c>
      <c r="G5" s="44">
        <v>9</v>
      </c>
      <c r="H5" s="44">
        <v>8</v>
      </c>
      <c r="I5" s="44">
        <v>4</v>
      </c>
      <c r="J5" s="42">
        <f>SUM(D5:I5)</f>
        <v>66.644374723992698</v>
      </c>
      <c r="K5" s="7"/>
      <c r="L5" s="7"/>
      <c r="M5" s="7"/>
      <c r="N5" s="7"/>
    </row>
    <row r="6" spans="1:14" x14ac:dyDescent="0.2">
      <c r="A6" s="51" t="s">
        <v>29</v>
      </c>
      <c r="B6" s="51"/>
      <c r="C6" s="51"/>
      <c r="D6" s="41">
        <f>'Pricing Score Calculation'!E7</f>
        <v>18.698139650712907</v>
      </c>
      <c r="E6" s="44">
        <v>17.5</v>
      </c>
      <c r="F6" s="44">
        <v>12</v>
      </c>
      <c r="G6" s="44">
        <v>9</v>
      </c>
      <c r="H6" s="44">
        <v>6</v>
      </c>
      <c r="I6" s="44">
        <v>4</v>
      </c>
      <c r="J6" s="42">
        <f>SUM(D6:I6)</f>
        <v>67.198139650712903</v>
      </c>
      <c r="K6" s="7"/>
      <c r="L6" s="7"/>
      <c r="M6" s="7"/>
      <c r="N6" s="7"/>
    </row>
    <row r="7" spans="1:14" x14ac:dyDescent="0.2">
      <c r="A7" s="7"/>
      <c r="B7" s="7"/>
      <c r="C7" s="7"/>
      <c r="D7" s="7"/>
      <c r="E7" s="7"/>
      <c r="F7" s="7"/>
      <c r="G7" s="7"/>
      <c r="H7" s="7"/>
      <c r="I7" s="7"/>
      <c r="J7" s="7"/>
      <c r="K7" s="7"/>
      <c r="L7" s="7"/>
      <c r="M7" s="7"/>
    </row>
    <row r="8" spans="1:14" x14ac:dyDescent="0.2">
      <c r="A8" s="7"/>
      <c r="B8" s="7"/>
      <c r="C8" s="7"/>
      <c r="D8" s="7"/>
      <c r="E8" s="7"/>
      <c r="F8" s="7"/>
      <c r="G8" s="7"/>
      <c r="H8" s="7"/>
      <c r="I8" s="7"/>
      <c r="J8" s="7"/>
      <c r="K8" s="7"/>
      <c r="L8" s="7"/>
      <c r="M8" s="7"/>
    </row>
    <row r="9" spans="1:14" x14ac:dyDescent="0.2">
      <c r="A9" s="7"/>
      <c r="B9" s="7"/>
      <c r="C9" s="7"/>
      <c r="D9" s="7"/>
      <c r="E9" s="7"/>
      <c r="F9" s="7"/>
      <c r="G9" s="7"/>
      <c r="H9" s="7"/>
      <c r="I9" s="7"/>
      <c r="J9" s="7"/>
      <c r="K9" s="7"/>
      <c r="L9" s="7"/>
      <c r="M9" s="7"/>
    </row>
    <row r="10" spans="1:14" x14ac:dyDescent="0.2">
      <c r="A10" s="7"/>
      <c r="B10" s="7"/>
      <c r="C10" s="7"/>
      <c r="D10" s="7"/>
      <c r="E10" s="7"/>
      <c r="F10" s="7"/>
      <c r="G10" s="7"/>
      <c r="H10" s="7"/>
      <c r="I10" s="7"/>
      <c r="J10" s="7"/>
      <c r="K10" s="7"/>
      <c r="L10" s="7"/>
      <c r="M10" s="7"/>
    </row>
    <row r="11" spans="1:14" x14ac:dyDescent="0.2">
      <c r="A11" s="7"/>
      <c r="B11" s="7"/>
      <c r="C11" s="7"/>
      <c r="D11" s="7"/>
      <c r="E11" s="7"/>
      <c r="F11" s="7"/>
      <c r="G11" s="7"/>
      <c r="H11" s="7"/>
      <c r="I11" s="7"/>
      <c r="J11" s="7"/>
      <c r="K11" s="7"/>
      <c r="L11" s="7"/>
      <c r="M11" s="7"/>
    </row>
    <row r="12" spans="1:14" x14ac:dyDescent="0.2">
      <c r="A12" s="7"/>
      <c r="B12" s="7"/>
      <c r="C12" s="7"/>
      <c r="D12" s="7"/>
      <c r="E12" s="7"/>
      <c r="F12" s="7"/>
      <c r="G12" s="7"/>
      <c r="H12" s="7"/>
      <c r="I12" s="7"/>
      <c r="J12" s="7"/>
      <c r="K12" s="7"/>
      <c r="L12" s="7"/>
      <c r="M12" s="7"/>
    </row>
    <row r="13" spans="1:14" x14ac:dyDescent="0.2">
      <c r="A13" s="7"/>
      <c r="B13" s="7"/>
      <c r="C13" s="7"/>
      <c r="D13" s="7"/>
      <c r="E13" s="7"/>
      <c r="F13" s="7"/>
      <c r="G13" s="7"/>
      <c r="H13" s="7"/>
      <c r="I13" s="7"/>
      <c r="J13" s="7"/>
      <c r="K13" s="7"/>
      <c r="L13" s="7"/>
      <c r="M13" s="7"/>
    </row>
    <row r="14" spans="1:14" x14ac:dyDescent="0.2">
      <c r="A14" s="7"/>
      <c r="B14" s="7"/>
      <c r="C14" s="7"/>
      <c r="D14" s="7"/>
      <c r="E14" s="7"/>
      <c r="F14" s="7"/>
      <c r="G14" s="7"/>
      <c r="H14" s="7"/>
      <c r="I14" s="7"/>
      <c r="J14" s="7"/>
      <c r="K14" s="7"/>
      <c r="L14" s="7"/>
      <c r="M14" s="7"/>
    </row>
    <row r="15" spans="1:14" x14ac:dyDescent="0.2">
      <c r="A15" s="7"/>
      <c r="B15" s="7"/>
      <c r="C15" s="7"/>
      <c r="D15" s="7"/>
      <c r="E15" s="7"/>
      <c r="F15" s="7"/>
      <c r="G15" s="7"/>
      <c r="H15" s="7"/>
      <c r="I15" s="7"/>
      <c r="J15" s="7"/>
      <c r="K15" s="7"/>
      <c r="L15" s="7"/>
      <c r="M15" s="7"/>
    </row>
    <row r="16" spans="1:14"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50"/>
      <c r="B3" s="50"/>
      <c r="C3" s="50"/>
      <c r="D3" s="40" t="s">
        <v>6</v>
      </c>
      <c r="E3" s="23" t="s">
        <v>7</v>
      </c>
      <c r="F3" s="23" t="s">
        <v>8</v>
      </c>
      <c r="G3" s="23" t="s">
        <v>9</v>
      </c>
      <c r="H3" s="23" t="s">
        <v>10</v>
      </c>
      <c r="I3" s="23" t="s">
        <v>11</v>
      </c>
      <c r="J3" s="24" t="s">
        <v>26</v>
      </c>
      <c r="K3" s="6"/>
      <c r="L3" s="6"/>
      <c r="M3" s="6"/>
      <c r="N3" s="6"/>
    </row>
    <row r="4" spans="1:14" x14ac:dyDescent="0.2">
      <c r="A4" s="51" t="s">
        <v>27</v>
      </c>
      <c r="B4" s="51"/>
      <c r="C4" s="51"/>
      <c r="D4" s="41">
        <f>'Pricing Score Calculation'!E5</f>
        <v>30</v>
      </c>
      <c r="E4" s="45">
        <v>10</v>
      </c>
      <c r="F4" s="45">
        <v>6</v>
      </c>
      <c r="G4" s="45">
        <v>6</v>
      </c>
      <c r="H4" s="45">
        <v>6</v>
      </c>
      <c r="I4" s="45">
        <v>4</v>
      </c>
      <c r="J4" s="42">
        <f>SUM(D4:I4)</f>
        <v>62</v>
      </c>
      <c r="K4" s="7"/>
      <c r="L4" s="7"/>
      <c r="M4" s="7"/>
      <c r="N4" s="7"/>
    </row>
    <row r="5" spans="1:14" x14ac:dyDescent="0.2">
      <c r="A5" s="51" t="s">
        <v>28</v>
      </c>
      <c r="B5" s="51"/>
      <c r="C5" s="51"/>
      <c r="D5" s="41">
        <f>'Pricing Score Calculation'!E6</f>
        <v>16.144374723992698</v>
      </c>
      <c r="E5" s="45">
        <v>25</v>
      </c>
      <c r="F5" s="45">
        <v>15</v>
      </c>
      <c r="G5" s="45">
        <v>15</v>
      </c>
      <c r="H5" s="45">
        <v>8</v>
      </c>
      <c r="I5" s="45">
        <v>4</v>
      </c>
      <c r="J5" s="42">
        <f>SUM(D5:I5)</f>
        <v>83.144374723992698</v>
      </c>
      <c r="K5" s="7"/>
      <c r="L5" s="7"/>
      <c r="M5" s="7"/>
      <c r="N5" s="7"/>
    </row>
    <row r="6" spans="1:14" x14ac:dyDescent="0.2">
      <c r="A6" s="51" t="s">
        <v>29</v>
      </c>
      <c r="B6" s="51"/>
      <c r="C6" s="51"/>
      <c r="D6" s="41">
        <f>'Pricing Score Calculation'!E7</f>
        <v>18.698139650712907</v>
      </c>
      <c r="E6" s="45">
        <v>15</v>
      </c>
      <c r="F6" s="45">
        <v>9</v>
      </c>
      <c r="G6" s="45">
        <v>9</v>
      </c>
      <c r="H6" s="45">
        <v>6</v>
      </c>
      <c r="I6" s="45">
        <v>4</v>
      </c>
      <c r="J6" s="42">
        <f>SUM(D6:I6)</f>
        <v>61.698139650712903</v>
      </c>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50"/>
      <c r="B3" s="50"/>
      <c r="C3" s="50"/>
      <c r="D3" s="40" t="s">
        <v>6</v>
      </c>
      <c r="E3" s="23" t="s">
        <v>7</v>
      </c>
      <c r="F3" s="23" t="s">
        <v>8</v>
      </c>
      <c r="G3" s="23" t="s">
        <v>9</v>
      </c>
      <c r="H3" s="23" t="s">
        <v>10</v>
      </c>
      <c r="I3" s="23" t="s">
        <v>11</v>
      </c>
      <c r="J3" s="24" t="s">
        <v>26</v>
      </c>
      <c r="K3" s="6"/>
      <c r="L3" s="6"/>
      <c r="M3" s="6"/>
      <c r="N3" s="6"/>
    </row>
    <row r="4" spans="1:14" x14ac:dyDescent="0.2">
      <c r="A4" s="51" t="s">
        <v>27</v>
      </c>
      <c r="B4" s="51"/>
      <c r="C4" s="51"/>
      <c r="D4" s="41">
        <f>'Pricing Score Calculation'!E5</f>
        <v>30</v>
      </c>
      <c r="E4" s="46">
        <v>22.5</v>
      </c>
      <c r="F4" s="46">
        <v>13.5</v>
      </c>
      <c r="G4" s="46">
        <v>13.200000000000001</v>
      </c>
      <c r="H4" s="46">
        <v>8.8000000000000007</v>
      </c>
      <c r="I4" s="46">
        <v>4.5</v>
      </c>
      <c r="J4" s="42">
        <f>SUM(D4:I4)</f>
        <v>92.5</v>
      </c>
      <c r="K4" s="7"/>
      <c r="L4" s="7"/>
      <c r="M4" s="7"/>
      <c r="N4" s="7"/>
    </row>
    <row r="5" spans="1:14" x14ac:dyDescent="0.2">
      <c r="A5" s="51" t="s">
        <v>28</v>
      </c>
      <c r="B5" s="51"/>
      <c r="C5" s="51"/>
      <c r="D5" s="41">
        <f>'Pricing Score Calculation'!E6</f>
        <v>16.144374723992698</v>
      </c>
      <c r="E5" s="46">
        <v>22</v>
      </c>
      <c r="F5" s="46">
        <v>10.5</v>
      </c>
      <c r="G5" s="46">
        <v>13.200000000000001</v>
      </c>
      <c r="H5" s="46">
        <v>8.6</v>
      </c>
      <c r="I5" s="46">
        <v>4.4000000000000004</v>
      </c>
      <c r="J5" s="42">
        <f>SUM(D5:I5)</f>
        <v>74.844374723992701</v>
      </c>
      <c r="K5" s="7"/>
      <c r="L5" s="7"/>
      <c r="M5" s="7"/>
      <c r="N5" s="7"/>
    </row>
    <row r="6" spans="1:14" x14ac:dyDescent="0.2">
      <c r="A6" s="51" t="s">
        <v>29</v>
      </c>
      <c r="B6" s="51"/>
      <c r="C6" s="51"/>
      <c r="D6" s="41">
        <f>'Pricing Score Calculation'!E7</f>
        <v>18.698139650712907</v>
      </c>
      <c r="E6" s="46">
        <v>25</v>
      </c>
      <c r="F6" s="46">
        <v>15</v>
      </c>
      <c r="G6" s="46">
        <v>15</v>
      </c>
      <c r="H6" s="46">
        <v>10</v>
      </c>
      <c r="I6" s="46">
        <v>5</v>
      </c>
      <c r="J6" s="42">
        <f>SUM(D6:I6)</f>
        <v>88.698139650712903</v>
      </c>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J6" sqref="J6"/>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0"/>
      <c r="B3" s="50"/>
      <c r="C3" s="50"/>
      <c r="D3" s="40" t="s">
        <v>6</v>
      </c>
      <c r="E3" s="23" t="s">
        <v>7</v>
      </c>
      <c r="F3" s="23" t="s">
        <v>8</v>
      </c>
      <c r="G3" s="23" t="s">
        <v>9</v>
      </c>
      <c r="H3" s="23" t="s">
        <v>10</v>
      </c>
      <c r="I3" s="23" t="s">
        <v>11</v>
      </c>
      <c r="J3" s="24" t="s">
        <v>26</v>
      </c>
      <c r="K3" s="6"/>
      <c r="L3" s="6"/>
      <c r="M3" s="6"/>
      <c r="N3" s="6"/>
      <c r="O3" s="7"/>
    </row>
    <row r="4" spans="1:15" x14ac:dyDescent="0.2">
      <c r="A4" s="51" t="s">
        <v>27</v>
      </c>
      <c r="B4" s="51"/>
      <c r="C4" s="51"/>
      <c r="D4" s="41">
        <f>'Pricing Score Calculation'!E5</f>
        <v>30</v>
      </c>
      <c r="E4" s="47">
        <v>17.5</v>
      </c>
      <c r="F4" s="47">
        <v>9</v>
      </c>
      <c r="G4" s="47">
        <v>10.199999999999999</v>
      </c>
      <c r="H4" s="47">
        <v>8</v>
      </c>
      <c r="I4" s="47">
        <v>3.5</v>
      </c>
      <c r="J4" s="42">
        <f>SUM(D4:I4)</f>
        <v>78.2</v>
      </c>
      <c r="K4" s="7"/>
      <c r="L4" s="7"/>
      <c r="M4" s="7"/>
      <c r="N4" s="7"/>
      <c r="O4" s="7"/>
    </row>
    <row r="5" spans="1:15" x14ac:dyDescent="0.2">
      <c r="A5" s="51" t="s">
        <v>28</v>
      </c>
      <c r="B5" s="51"/>
      <c r="C5" s="51"/>
      <c r="D5" s="41">
        <f>'Pricing Score Calculation'!E6</f>
        <v>16.144374723992698</v>
      </c>
      <c r="E5" s="47">
        <v>12</v>
      </c>
      <c r="F5" s="47">
        <v>7.1999999999999993</v>
      </c>
      <c r="G5" s="47">
        <v>7.1999999999999993</v>
      </c>
      <c r="H5" s="47">
        <v>4.8</v>
      </c>
      <c r="I5" s="47">
        <v>2.4</v>
      </c>
      <c r="J5" s="42">
        <f>SUM(D5:I5)</f>
        <v>49.744374723992699</v>
      </c>
      <c r="K5" s="7"/>
      <c r="L5" s="7"/>
      <c r="M5" s="7"/>
      <c r="N5" s="7"/>
      <c r="O5" s="7"/>
    </row>
    <row r="6" spans="1:15" x14ac:dyDescent="0.2">
      <c r="A6" s="51" t="s">
        <v>29</v>
      </c>
      <c r="B6" s="51"/>
      <c r="C6" s="51"/>
      <c r="D6" s="41">
        <f>'Pricing Score Calculation'!E7</f>
        <v>18.698139650712907</v>
      </c>
      <c r="E6" s="47">
        <v>20</v>
      </c>
      <c r="F6" s="47">
        <v>12</v>
      </c>
      <c r="G6" s="47">
        <v>12</v>
      </c>
      <c r="H6" s="47">
        <v>8</v>
      </c>
      <c r="I6" s="47">
        <v>4</v>
      </c>
      <c r="J6" s="42">
        <f>SUM(D6:I6)</f>
        <v>74.698139650712903</v>
      </c>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row>
    <row r="11" spans="1:15" x14ac:dyDescent="0.2">
      <c r="A11" s="7"/>
      <c r="B11" s="7"/>
      <c r="C11" s="7"/>
      <c r="D11" s="7"/>
      <c r="E11" s="7"/>
      <c r="F11" s="7"/>
      <c r="G11" s="7"/>
      <c r="H11" s="7"/>
      <c r="I11" s="7"/>
      <c r="J11" s="7"/>
      <c r="K11" s="7"/>
      <c r="L11" s="7"/>
      <c r="M11" s="7"/>
      <c r="N11" s="7"/>
    </row>
    <row r="12" spans="1:15" x14ac:dyDescent="0.2">
      <c r="A12" s="7"/>
      <c r="B12" s="7"/>
      <c r="C12" s="7"/>
      <c r="D12" s="7"/>
      <c r="E12" s="7"/>
      <c r="F12" s="7"/>
      <c r="G12" s="7"/>
      <c r="H12" s="7"/>
      <c r="I12" s="7"/>
      <c r="J12" s="7"/>
      <c r="K12" s="7"/>
      <c r="L12" s="7"/>
      <c r="M12" s="7"/>
      <c r="N12" s="7"/>
    </row>
    <row r="13" spans="1:15" x14ac:dyDescent="0.2">
      <c r="A13" s="7"/>
      <c r="B13" s="7"/>
      <c r="C13" s="7"/>
      <c r="D13" s="7"/>
      <c r="E13" s="7"/>
      <c r="F13" s="7"/>
      <c r="G13" s="7"/>
      <c r="H13" s="7"/>
      <c r="I13" s="7"/>
      <c r="J13" s="7"/>
      <c r="K13" s="7"/>
      <c r="L13" s="7"/>
      <c r="M13" s="7"/>
      <c r="N13" s="7"/>
    </row>
    <row r="14" spans="1:15" x14ac:dyDescent="0.2">
      <c r="A14" s="7"/>
      <c r="B14" s="7"/>
      <c r="C14" s="7"/>
      <c r="D14" s="7"/>
      <c r="E14" s="7"/>
      <c r="F14" s="7"/>
      <c r="G14" s="7"/>
      <c r="H14" s="7"/>
      <c r="I14" s="7"/>
      <c r="J14" s="7"/>
      <c r="K14" s="7"/>
      <c r="L14" s="7"/>
      <c r="M14" s="7"/>
      <c r="N14" s="7"/>
    </row>
    <row r="15" spans="1:15" x14ac:dyDescent="0.2">
      <c r="A15" s="7"/>
      <c r="B15" s="7"/>
      <c r="C15" s="7"/>
      <c r="D15" s="7"/>
      <c r="E15" s="7"/>
      <c r="F15" s="7"/>
      <c r="G15" s="7"/>
      <c r="H15" s="7"/>
      <c r="I15" s="7"/>
      <c r="J15" s="7"/>
      <c r="K15" s="7"/>
      <c r="L15" s="7"/>
      <c r="M15" s="7"/>
      <c r="N15" s="7"/>
    </row>
    <row r="16" spans="1:15"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7"/>
      <c r="B19" s="7"/>
      <c r="C19" s="7"/>
      <c r="D19" s="7"/>
      <c r="E19" s="7"/>
      <c r="F19" s="7"/>
      <c r="G19" s="7"/>
      <c r="H19" s="7"/>
      <c r="I19" s="7"/>
      <c r="J19" s="7"/>
      <c r="K19" s="7"/>
      <c r="L19" s="7"/>
      <c r="M19" s="7"/>
      <c r="N19"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
  <sheetViews>
    <sheetView workbookViewId="0">
      <selection activeCell="B19" sqref="B19"/>
    </sheetView>
  </sheetViews>
  <sheetFormatPr defaultColWidth="9.140625" defaultRowHeight="12.75" x14ac:dyDescent="0.2"/>
  <cols>
    <col min="1" max="1" width="21.28515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56" t="s">
        <v>24</v>
      </c>
      <c r="B1" s="56"/>
      <c r="C1" s="37"/>
      <c r="D1" s="37"/>
      <c r="E1" s="37"/>
    </row>
    <row r="2" spans="1:16" x14ac:dyDescent="0.2">
      <c r="A2" s="58" t="s">
        <v>17</v>
      </c>
      <c r="B2" s="61" t="s">
        <v>18</v>
      </c>
      <c r="C2" s="64" t="s">
        <v>21</v>
      </c>
      <c r="D2" s="64" t="s">
        <v>19</v>
      </c>
      <c r="E2" s="64" t="s">
        <v>20</v>
      </c>
      <c r="G2" s="57" t="s">
        <v>22</v>
      </c>
      <c r="H2" s="57"/>
      <c r="I2" s="57"/>
      <c r="J2" s="57"/>
      <c r="K2" s="57"/>
      <c r="L2" s="57"/>
      <c r="M2" s="57"/>
      <c r="N2" s="57"/>
      <c r="O2" s="57"/>
      <c r="P2" s="57"/>
    </row>
    <row r="3" spans="1:16" x14ac:dyDescent="0.2">
      <c r="A3" s="59"/>
      <c r="B3" s="62"/>
      <c r="C3" s="65"/>
      <c r="D3" s="65"/>
      <c r="E3" s="65"/>
      <c r="G3" s="57"/>
      <c r="H3" s="57"/>
      <c r="I3" s="57"/>
      <c r="J3" s="57"/>
      <c r="K3" s="57"/>
      <c r="L3" s="57"/>
      <c r="M3" s="57"/>
      <c r="N3" s="57"/>
      <c r="O3" s="57"/>
      <c r="P3" s="57"/>
    </row>
    <row r="4" spans="1:16" ht="13.5" thickBot="1" x14ac:dyDescent="0.25">
      <c r="A4" s="60"/>
      <c r="B4" s="63"/>
      <c r="C4" s="66"/>
      <c r="D4" s="66"/>
      <c r="E4" s="66"/>
      <c r="G4" s="57"/>
      <c r="H4" s="57"/>
      <c r="I4" s="57"/>
      <c r="J4" s="57"/>
      <c r="K4" s="57"/>
      <c r="L4" s="57"/>
      <c r="M4" s="57"/>
      <c r="N4" s="57"/>
      <c r="O4" s="57"/>
      <c r="P4" s="57"/>
    </row>
    <row r="5" spans="1:16" x14ac:dyDescent="0.2">
      <c r="A5" s="27" t="str">
        <f>'Evaluator 1'!A4:C4</f>
        <v>ERC</v>
      </c>
      <c r="B5" s="39">
        <v>734812.83</v>
      </c>
      <c r="C5" s="52">
        <v>30</v>
      </c>
      <c r="D5" s="54">
        <f>MIN(B5:B7)</f>
        <v>734812.83</v>
      </c>
      <c r="E5" s="29">
        <f>$C$5*($D$5/B5)</f>
        <v>30</v>
      </c>
    </row>
    <row r="6" spans="1:16" x14ac:dyDescent="0.2">
      <c r="A6" s="27" t="str">
        <f>'Evaluator 1'!A5:C5</f>
        <v>Graphtec</v>
      </c>
      <c r="B6" s="39">
        <v>1365453</v>
      </c>
      <c r="C6" s="53"/>
      <c r="D6" s="55"/>
      <c r="E6" s="29">
        <f t="shared" ref="E6:E7" si="0">$C$5*($D$5/B6)</f>
        <v>16.144374723992698</v>
      </c>
    </row>
    <row r="7" spans="1:16" x14ac:dyDescent="0.2">
      <c r="A7" s="27" t="str">
        <f>'Evaluator 1'!A6:C6</f>
        <v>Takeform</v>
      </c>
      <c r="B7" s="39">
        <v>1178961.3999999999</v>
      </c>
      <c r="C7" s="53"/>
      <c r="D7" s="55"/>
      <c r="E7" s="29">
        <f t="shared" si="0"/>
        <v>18.698139650712907</v>
      </c>
    </row>
    <row r="8" spans="1:16" x14ac:dyDescent="0.2">
      <c r="I8" s="38"/>
      <c r="J8" s="38"/>
      <c r="K8" s="38"/>
      <c r="L8" s="38"/>
      <c r="M8" s="38"/>
      <c r="N8" s="38"/>
      <c r="O8" s="38"/>
    </row>
  </sheetData>
  <mergeCells count="9">
    <mergeCell ref="C5:C7"/>
    <mergeCell ref="D5:D7"/>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P11" sqref="P11"/>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67" t="s">
        <v>30</v>
      </c>
      <c r="B3" s="67"/>
      <c r="C3" s="67"/>
      <c r="D3" s="67"/>
      <c r="E3" s="67"/>
      <c r="F3" s="67"/>
      <c r="G3" s="67"/>
      <c r="H3" s="67"/>
    </row>
    <row r="4" spans="1:16" x14ac:dyDescent="0.2">
      <c r="A4" s="11"/>
      <c r="B4" s="11"/>
      <c r="C4" s="11"/>
      <c r="D4" s="11"/>
      <c r="E4" s="11"/>
      <c r="F4" s="11"/>
      <c r="G4" s="13"/>
      <c r="H4" s="13"/>
    </row>
    <row r="5" spans="1:16" ht="15.75" x14ac:dyDescent="0.25">
      <c r="G5" s="28" t="s">
        <v>23</v>
      </c>
      <c r="H5" s="14"/>
      <c r="I5" s="28"/>
      <c r="J5" s="14"/>
      <c r="O5" s="68" t="s">
        <v>15</v>
      </c>
      <c r="P5" s="68"/>
    </row>
    <row r="6" spans="1:16" s="17" customFormat="1" ht="135" customHeight="1" x14ac:dyDescent="0.2">
      <c r="A6" s="15"/>
      <c r="B6" s="16" t="s">
        <v>1</v>
      </c>
      <c r="C6" s="16" t="s">
        <v>2</v>
      </c>
      <c r="D6" s="16" t="s">
        <v>3</v>
      </c>
      <c r="E6" s="16" t="s">
        <v>4</v>
      </c>
      <c r="F6" s="16" t="s">
        <v>5</v>
      </c>
      <c r="G6" s="32" t="s">
        <v>16</v>
      </c>
      <c r="I6" s="12"/>
      <c r="J6" s="16" t="str">
        <f>B6</f>
        <v>Evaluator 1</v>
      </c>
      <c r="K6" s="16" t="str">
        <f>C6</f>
        <v>Evaluator 2</v>
      </c>
      <c r="L6" s="16" t="str">
        <f>D6</f>
        <v>Evaluator 3</v>
      </c>
      <c r="M6" s="16" t="str">
        <f>E6</f>
        <v>Evaluator 4</v>
      </c>
      <c r="N6" s="16" t="str">
        <f>F6</f>
        <v>Evaluator 5</v>
      </c>
      <c r="O6" s="32" t="s">
        <v>25</v>
      </c>
      <c r="P6" s="25" t="s">
        <v>14</v>
      </c>
    </row>
    <row r="7" spans="1:16" ht="16.5" customHeight="1" x14ac:dyDescent="0.2">
      <c r="A7" s="19" t="str">
        <f>'Evaluator 1'!A4:C4</f>
        <v>ERC</v>
      </c>
      <c r="B7" s="43">
        <f>'Evaluator 1'!J4</f>
        <v>77.5</v>
      </c>
      <c r="C7" s="43">
        <f>'Evaluator 2'!J4</f>
        <v>54.5</v>
      </c>
      <c r="D7" s="43">
        <f>'Evaluator 3'!J4</f>
        <v>62</v>
      </c>
      <c r="E7" s="43">
        <f>'Evaluator 4'!J4</f>
        <v>92.5</v>
      </c>
      <c r="F7" s="43">
        <f>'Evaluator 5'!J4</f>
        <v>78.2</v>
      </c>
      <c r="G7" s="33">
        <f>AVERAGE(B7:F7)</f>
        <v>72.94</v>
      </c>
      <c r="H7" s="30"/>
      <c r="I7" s="30"/>
      <c r="J7" s="18">
        <f>RANK(B7,$B$7:$B$9,0)</f>
        <v>3</v>
      </c>
      <c r="K7" s="18">
        <f>RANK(C7,$C$7:$C$9,0)</f>
        <v>3</v>
      </c>
      <c r="L7" s="18">
        <f>RANK(D7,$D$7:$D$9,0)</f>
        <v>2</v>
      </c>
      <c r="M7" s="18">
        <f>RANK(E7,$E$7:$E$9,0)</f>
        <v>1</v>
      </c>
      <c r="N7" s="18">
        <f>RANK(F7,$F$7:$F$9,0)</f>
        <v>1</v>
      </c>
      <c r="O7" s="35">
        <f>AVERAGE(J7:N7)</f>
        <v>2</v>
      </c>
      <c r="P7" s="21">
        <f>RANK(O7,$O$7:$O$9,1)</f>
        <v>2</v>
      </c>
    </row>
    <row r="8" spans="1:16" ht="16.5" customHeight="1" x14ac:dyDescent="0.2">
      <c r="A8" s="19" t="str">
        <f>'Evaluator 1'!A5:C5</f>
        <v>Graphtec</v>
      </c>
      <c r="B8" s="43">
        <f>'Evaluator 1'!J5</f>
        <v>85.144374723992698</v>
      </c>
      <c r="C8" s="43">
        <f>'Evaluator 2'!J5</f>
        <v>66.644374723992698</v>
      </c>
      <c r="D8" s="43">
        <f>'Evaluator 3'!J5</f>
        <v>83.144374723992698</v>
      </c>
      <c r="E8" s="43">
        <f>'Evaluator 4'!J5</f>
        <v>74.844374723992701</v>
      </c>
      <c r="F8" s="43">
        <f>'Evaluator 5'!J5</f>
        <v>49.744374723992699</v>
      </c>
      <c r="G8" s="34">
        <f>AVERAGE(B8:F8)</f>
        <v>71.904374723992689</v>
      </c>
      <c r="H8" s="31"/>
      <c r="I8" s="31"/>
      <c r="J8" s="18">
        <f>RANK(B8,$B$7:$B$9,0)</f>
        <v>2</v>
      </c>
      <c r="K8" s="18">
        <f>RANK(C8,$C$7:$C$9,0)</f>
        <v>2</v>
      </c>
      <c r="L8" s="18">
        <f>RANK(D8,$D$7:$D$9,0)</f>
        <v>1</v>
      </c>
      <c r="M8" s="18">
        <f>RANK(E8,$E$7:$E$9,0)</f>
        <v>3</v>
      </c>
      <c r="N8" s="18">
        <f>RANK(F8,$F$7:$F$9,0)</f>
        <v>3</v>
      </c>
      <c r="O8" s="36">
        <f>AVERAGE(J8:N8)</f>
        <v>2.2000000000000002</v>
      </c>
      <c r="P8" s="21">
        <f>RANK(O8,$O$7:$O$9,1)</f>
        <v>3</v>
      </c>
    </row>
    <row r="9" spans="1:16" ht="16.5" customHeight="1" x14ac:dyDescent="0.2">
      <c r="A9" s="19" t="str">
        <f>'Evaluator 1'!A6:C6</f>
        <v>Takeform</v>
      </c>
      <c r="B9" s="43">
        <f>'Evaluator 1'!J6</f>
        <v>88.698139650712903</v>
      </c>
      <c r="C9" s="43">
        <f>'Evaluator 2'!J6</f>
        <v>67.198139650712903</v>
      </c>
      <c r="D9" s="43">
        <f>'Evaluator 3'!J6</f>
        <v>61.698139650712903</v>
      </c>
      <c r="E9" s="43">
        <f>'Evaluator 4'!J6</f>
        <v>88.698139650712903</v>
      </c>
      <c r="F9" s="43">
        <f>'Evaluator 5'!J6</f>
        <v>74.698139650712903</v>
      </c>
      <c r="G9" s="34">
        <f>AVERAGE(B9:F9)</f>
        <v>76.198139650712903</v>
      </c>
      <c r="H9" s="31"/>
      <c r="I9" s="31"/>
      <c r="J9" s="18">
        <f>RANK(B9,$B$7:$B$9,0)</f>
        <v>1</v>
      </c>
      <c r="K9" s="18">
        <f>RANK(C9,$C$7:$C$9,0)</f>
        <v>1</v>
      </c>
      <c r="L9" s="18">
        <f>RANK(D9,$D$7:$D$9,0)</f>
        <v>3</v>
      </c>
      <c r="M9" s="18">
        <f>RANK(E9,$E$7:$E$9,0)</f>
        <v>2</v>
      </c>
      <c r="N9" s="18">
        <f>RANK(F9,$F$7:$F$9,0)</f>
        <v>2</v>
      </c>
      <c r="O9" s="36">
        <f>AVERAGE(J9:N9)</f>
        <v>1.8</v>
      </c>
      <c r="P9" s="48">
        <f>RANK(O9,$O$7:$O$9,1)</f>
        <v>1</v>
      </c>
    </row>
    <row r="10" spans="1:16" x14ac:dyDescent="0.2">
      <c r="I10" s="26"/>
    </row>
    <row r="15" spans="1:16" x14ac:dyDescent="0.2">
      <c r="A15" s="20" t="s">
        <v>13</v>
      </c>
    </row>
    <row r="16" spans="1:16" x14ac:dyDescent="0.2">
      <c r="A16"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
  <sheetViews>
    <sheetView tabSelected="1" zoomScaleNormal="100" workbookViewId="0">
      <selection activeCell="F26" sqref="F26"/>
    </sheetView>
  </sheetViews>
  <sheetFormatPr defaultColWidth="9.140625" defaultRowHeight="12.75" x14ac:dyDescent="0.2"/>
  <cols>
    <col min="1" max="1" width="20.7109375" style="71" customWidth="1"/>
    <col min="2" max="19" width="9.5703125" style="71" customWidth="1"/>
    <col min="20" max="16384" width="9.140625" style="71"/>
  </cols>
  <sheetData>
    <row r="1" spans="1:19" ht="15.75" customHeight="1" x14ac:dyDescent="0.25">
      <c r="A1" s="69" t="s">
        <v>31</v>
      </c>
      <c r="B1" s="69"/>
      <c r="C1" s="69"/>
      <c r="D1" s="69"/>
      <c r="E1" s="69"/>
      <c r="F1" s="69"/>
      <c r="G1" s="69"/>
      <c r="H1" s="69"/>
      <c r="I1" s="69"/>
      <c r="J1" s="70"/>
    </row>
    <row r="2" spans="1:19" ht="15.75" x14ac:dyDescent="0.25">
      <c r="A2" s="72" t="s">
        <v>30</v>
      </c>
      <c r="B2" s="72"/>
      <c r="C2" s="72"/>
      <c r="D2" s="72"/>
      <c r="E2" s="72"/>
      <c r="F2" s="72"/>
      <c r="G2" s="72"/>
      <c r="H2" s="72"/>
      <c r="I2" s="72"/>
      <c r="J2" s="73"/>
    </row>
    <row r="3" spans="1:19" x14ac:dyDescent="0.2">
      <c r="A3" s="74" t="s">
        <v>32</v>
      </c>
      <c r="B3" s="75"/>
      <c r="C3" s="75"/>
      <c r="D3" s="75"/>
    </row>
    <row r="4" spans="1:19" ht="15" customHeight="1" x14ac:dyDescent="0.2">
      <c r="A4" s="74" t="s">
        <v>33</v>
      </c>
      <c r="B4" s="76" t="s">
        <v>34</v>
      </c>
      <c r="C4" s="76"/>
      <c r="D4" s="76"/>
      <c r="E4" s="77"/>
    </row>
    <row r="5" spans="1:19" s="80" customFormat="1" ht="20.25" customHeight="1" x14ac:dyDescent="0.25">
      <c r="A5" s="78" t="s">
        <v>35</v>
      </c>
      <c r="B5" s="78"/>
      <c r="C5" s="79"/>
      <c r="D5" s="79"/>
      <c r="E5" s="79"/>
      <c r="F5" s="79"/>
      <c r="G5" s="79"/>
    </row>
    <row r="6" spans="1:19" s="80" customFormat="1" ht="27" customHeight="1" thickBot="1" x14ac:dyDescent="0.25">
      <c r="A6" s="81"/>
      <c r="B6" s="82" t="s">
        <v>36</v>
      </c>
      <c r="C6" s="82"/>
      <c r="D6" s="82"/>
      <c r="E6" s="82"/>
      <c r="F6" s="82"/>
      <c r="G6" s="82"/>
      <c r="H6" s="82"/>
      <c r="I6" s="82"/>
    </row>
    <row r="7" spans="1:19" s="80" customFormat="1" ht="20.25" customHeight="1" x14ac:dyDescent="0.25">
      <c r="A7" s="83" t="s">
        <v>37</v>
      </c>
      <c r="B7" s="83"/>
      <c r="C7" s="84"/>
      <c r="D7" s="85"/>
      <c r="E7" s="85"/>
      <c r="F7" s="85"/>
      <c r="G7" s="85"/>
    </row>
    <row r="8" spans="1:19" s="80" customFormat="1" ht="27" customHeight="1" thickBot="1" x14ac:dyDescent="0.25">
      <c r="A8" s="81"/>
      <c r="B8" s="82" t="s">
        <v>38</v>
      </c>
      <c r="C8" s="82"/>
      <c r="D8" s="82"/>
      <c r="E8" s="82"/>
      <c r="F8" s="82"/>
      <c r="G8" s="82"/>
      <c r="H8" s="82"/>
      <c r="I8" s="82"/>
    </row>
    <row r="9" spans="1:19" ht="15" customHeight="1" x14ac:dyDescent="0.2"/>
    <row r="10" spans="1:19" ht="15" customHeight="1" x14ac:dyDescent="0.2"/>
    <row r="11" spans="1:19" ht="11.25" customHeight="1" thickBot="1" x14ac:dyDescent="0.25"/>
    <row r="12" spans="1:19" s="86" customFormat="1" ht="13.5" thickBot="1" x14ac:dyDescent="0.25">
      <c r="B12" s="87" t="s">
        <v>39</v>
      </c>
      <c r="C12" s="88"/>
      <c r="D12" s="89"/>
      <c r="E12" s="87" t="s">
        <v>40</v>
      </c>
      <c r="F12" s="88"/>
      <c r="G12" s="89"/>
      <c r="H12" s="87" t="s">
        <v>41</v>
      </c>
      <c r="I12" s="88"/>
      <c r="J12" s="89"/>
      <c r="K12" s="87" t="s">
        <v>42</v>
      </c>
      <c r="L12" s="88"/>
      <c r="M12" s="89"/>
      <c r="N12" s="87" t="s">
        <v>43</v>
      </c>
      <c r="O12" s="88"/>
      <c r="P12" s="89"/>
      <c r="Q12" s="87" t="s">
        <v>44</v>
      </c>
      <c r="R12" s="88"/>
      <c r="S12" s="89"/>
    </row>
    <row r="13" spans="1:19" s="86" customFormat="1" ht="60.75" customHeight="1" x14ac:dyDescent="0.2">
      <c r="B13" s="90" t="s">
        <v>45</v>
      </c>
      <c r="C13" s="91"/>
      <c r="D13" s="92"/>
      <c r="E13" s="93" t="s">
        <v>46</v>
      </c>
      <c r="F13" s="91"/>
      <c r="G13" s="92"/>
      <c r="H13" s="93" t="s">
        <v>47</v>
      </c>
      <c r="I13" s="91"/>
      <c r="J13" s="92"/>
      <c r="K13" s="93" t="s">
        <v>48</v>
      </c>
      <c r="L13" s="91"/>
      <c r="M13" s="92"/>
      <c r="N13" s="93" t="s">
        <v>49</v>
      </c>
      <c r="O13" s="91"/>
      <c r="P13" s="92"/>
      <c r="Q13" s="93" t="s">
        <v>50</v>
      </c>
      <c r="R13" s="91"/>
      <c r="S13" s="92"/>
    </row>
    <row r="14" spans="1:19" s="98" customFormat="1" ht="11.25" customHeight="1" x14ac:dyDescent="0.2">
      <c r="A14" s="94"/>
      <c r="B14" s="95" t="s">
        <v>51</v>
      </c>
      <c r="C14" s="96"/>
      <c r="D14" s="97"/>
      <c r="E14" s="95" t="s">
        <v>51</v>
      </c>
      <c r="F14" s="96"/>
      <c r="G14" s="97"/>
      <c r="H14" s="95" t="s">
        <v>51</v>
      </c>
      <c r="I14" s="96"/>
      <c r="J14" s="97"/>
      <c r="K14" s="95" t="s">
        <v>51</v>
      </c>
      <c r="L14" s="96"/>
      <c r="M14" s="97"/>
      <c r="N14" s="95" t="s">
        <v>51</v>
      </c>
      <c r="O14" s="96"/>
      <c r="P14" s="97"/>
      <c r="Q14" s="95" t="s">
        <v>51</v>
      </c>
      <c r="R14" s="96"/>
      <c r="S14" s="97"/>
    </row>
    <row r="15" spans="1:19" s="98" customFormat="1" x14ac:dyDescent="0.2">
      <c r="A15" s="99" t="s">
        <v>27</v>
      </c>
      <c r="B15" s="100"/>
      <c r="C15" s="101"/>
      <c r="D15" s="102"/>
      <c r="E15" s="103"/>
      <c r="F15" s="104"/>
      <c r="G15" s="105"/>
      <c r="H15" s="103"/>
      <c r="I15" s="104"/>
      <c r="J15" s="105"/>
      <c r="K15" s="103"/>
      <c r="L15" s="104"/>
      <c r="M15" s="105"/>
      <c r="N15" s="103"/>
      <c r="O15" s="104"/>
      <c r="P15" s="105"/>
      <c r="Q15" s="103"/>
      <c r="R15" s="104"/>
      <c r="S15" s="105"/>
    </row>
    <row r="16" spans="1:19" s="98" customFormat="1" x14ac:dyDescent="0.2">
      <c r="A16" s="106" t="s">
        <v>28</v>
      </c>
      <c r="B16" s="107"/>
      <c r="C16" s="108"/>
      <c r="D16" s="109"/>
      <c r="E16" s="110"/>
      <c r="F16" s="111"/>
      <c r="G16" s="112"/>
      <c r="H16" s="110"/>
      <c r="I16" s="111"/>
      <c r="J16" s="112"/>
      <c r="K16" s="110"/>
      <c r="L16" s="111"/>
      <c r="M16" s="112"/>
      <c r="N16" s="110"/>
      <c r="O16" s="111"/>
      <c r="P16" s="112"/>
      <c r="Q16" s="110"/>
      <c r="R16" s="111"/>
      <c r="S16" s="112"/>
    </row>
    <row r="17" spans="1:19" s="98" customFormat="1" x14ac:dyDescent="0.2">
      <c r="A17" s="106" t="s">
        <v>29</v>
      </c>
      <c r="B17" s="107"/>
      <c r="C17" s="108"/>
      <c r="D17" s="109"/>
      <c r="E17" s="110"/>
      <c r="F17" s="111"/>
      <c r="G17" s="112"/>
      <c r="H17" s="110"/>
      <c r="I17" s="111"/>
      <c r="J17" s="112"/>
      <c r="K17" s="110"/>
      <c r="L17" s="111"/>
      <c r="M17" s="112"/>
      <c r="N17" s="110"/>
      <c r="O17" s="111"/>
      <c r="P17" s="112"/>
      <c r="Q17" s="110"/>
      <c r="R17" s="111"/>
      <c r="S17" s="112"/>
    </row>
    <row r="18" spans="1:19" s="114" customFormat="1" ht="7.5" customHeight="1" x14ac:dyDescent="0.2">
      <c r="A18" s="113"/>
      <c r="B18" s="113"/>
      <c r="C18" s="113"/>
      <c r="D18" s="113"/>
      <c r="E18" s="113"/>
      <c r="F18" s="113"/>
      <c r="G18" s="113"/>
      <c r="H18" s="113"/>
      <c r="I18" s="113"/>
      <c r="J18" s="113"/>
      <c r="K18" s="113"/>
      <c r="L18" s="113"/>
      <c r="M18" s="113"/>
      <c r="N18" s="113"/>
      <c r="O18" s="113"/>
      <c r="P18" s="113"/>
      <c r="Q18" s="113"/>
      <c r="R18" s="113"/>
      <c r="S18" s="113"/>
    </row>
    <row r="19" spans="1:19" s="115" customFormat="1" ht="6.75" customHeight="1" x14ac:dyDescent="0.2"/>
    <row r="21" spans="1:19" x14ac:dyDescent="0.2">
      <c r="A21" s="116"/>
      <c r="G21" s="117"/>
      <c r="H21" s="117"/>
    </row>
    <row r="22" spans="1:19" x14ac:dyDescent="0.2">
      <c r="A22" s="118" t="s">
        <v>52</v>
      </c>
      <c r="G22" s="117"/>
      <c r="H22" s="117"/>
      <c r="I22" s="117"/>
      <c r="J22" s="117"/>
    </row>
    <row r="23" spans="1:19" ht="15" x14ac:dyDescent="0.25">
      <c r="A23" s="119"/>
      <c r="B23" s="120"/>
      <c r="C23" s="121"/>
      <c r="G23" s="117"/>
      <c r="H23" s="117"/>
      <c r="I23" s="117"/>
      <c r="J23" s="117"/>
    </row>
    <row r="24" spans="1:19" ht="15" x14ac:dyDescent="0.25">
      <c r="A24" s="119"/>
      <c r="B24" s="120"/>
      <c r="C24" s="121"/>
      <c r="G24" s="117"/>
      <c r="H24" s="117"/>
      <c r="I24" s="117"/>
      <c r="J24" s="117"/>
    </row>
    <row r="25" spans="1:19" ht="15" x14ac:dyDescent="0.25">
      <c r="A25" s="119"/>
      <c r="B25" s="120"/>
      <c r="C25" s="121"/>
      <c r="G25" s="117"/>
      <c r="H25" s="117"/>
      <c r="I25" s="117"/>
      <c r="J25" s="117"/>
    </row>
    <row r="26" spans="1:19" ht="15" x14ac:dyDescent="0.25">
      <c r="A26" s="119"/>
      <c r="B26" s="120"/>
      <c r="C26" s="121"/>
      <c r="G26" s="117"/>
      <c r="H26" s="117"/>
      <c r="I26" s="117"/>
      <c r="J26" s="117"/>
    </row>
    <row r="27" spans="1:19" ht="15" x14ac:dyDescent="0.25">
      <c r="A27" s="119"/>
      <c r="B27" s="120"/>
      <c r="C27" s="121"/>
      <c r="G27" s="117"/>
      <c r="H27" s="117"/>
      <c r="I27" s="117"/>
      <c r="J27" s="117"/>
    </row>
    <row r="28" spans="1:19" x14ac:dyDescent="0.2">
      <c r="C28" s="122"/>
      <c r="I28" s="117"/>
      <c r="J28" s="117"/>
      <c r="K28" s="117"/>
      <c r="L28" s="117"/>
    </row>
    <row r="29" spans="1:19" x14ac:dyDescent="0.2">
      <c r="I29" s="117"/>
      <c r="J29" s="117"/>
      <c r="K29" s="117"/>
      <c r="L29" s="117"/>
      <c r="M29" s="117"/>
    </row>
    <row r="30" spans="1:19" x14ac:dyDescent="0.2">
      <c r="L30" s="117"/>
      <c r="M30" s="117"/>
    </row>
    <row r="31" spans="1:19" x14ac:dyDescent="0.2">
      <c r="L31" s="117"/>
      <c r="M31" s="117"/>
    </row>
    <row r="32" spans="1:19" x14ac:dyDescent="0.2">
      <c r="L32" s="117"/>
      <c r="M32" s="117"/>
    </row>
    <row r="33" spans="1:13" x14ac:dyDescent="0.2">
      <c r="L33" s="117"/>
      <c r="M33" s="117"/>
    </row>
    <row r="46" spans="1:13" x14ac:dyDescent="0.2">
      <c r="A46" s="123" t="s">
        <v>53</v>
      </c>
    </row>
  </sheetData>
  <mergeCells count="44">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2020-09-09T14:32:07Z</dcterms:modified>
</cp:coreProperties>
</file>