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80" yWindow="930" windowWidth="18045" windowHeight="10230" tabRatio="814" activeTab="8"/>
  </bookViews>
  <sheets>
    <sheet name="Responses" sheetId="19" r:id="rId1"/>
    <sheet name="1" sheetId="20" r:id="rId2"/>
    <sheet name="2" sheetId="21" r:id="rId3"/>
    <sheet name="3" sheetId="22" r:id="rId4"/>
    <sheet name="4" sheetId="23" r:id="rId5"/>
    <sheet name="5" sheetId="24" r:id="rId6"/>
    <sheet name="6" sheetId="26" r:id="rId7"/>
    <sheet name="7" sheetId="29" r:id="rId8"/>
    <sheet name="Summary" sheetId="28" r:id="rId9"/>
    <sheet name="Evaluation Matrix" sheetId="30" r:id="rId10"/>
  </sheets>
  <externalReferences>
    <externalReference r:id="rId11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45621"/>
</workbook>
</file>

<file path=xl/calcChain.xml><?xml version="1.0" encoding="utf-8"?>
<calcChain xmlns="http://schemas.openxmlformats.org/spreadsheetml/2006/main">
  <c r="H24" i="30" l="1"/>
  <c r="H23" i="30"/>
  <c r="H22" i="30"/>
  <c r="H21" i="30"/>
  <c r="H20" i="30"/>
  <c r="H25" i="30" s="1"/>
  <c r="B6" i="30"/>
  <c r="A2" i="30"/>
  <c r="C5" i="28" l="1"/>
  <c r="D5" i="28"/>
  <c r="E5" i="28"/>
  <c r="F5" i="28"/>
  <c r="G5" i="28"/>
  <c r="H5" i="28"/>
  <c r="A6" i="28" l="1"/>
  <c r="A7" i="28"/>
  <c r="A8" i="28"/>
  <c r="A9" i="28"/>
  <c r="A5" i="28"/>
  <c r="A5" i="20"/>
  <c r="A6" i="20"/>
  <c r="A7" i="20"/>
  <c r="A8" i="20"/>
  <c r="A9" i="20"/>
  <c r="A6" i="21" l="1"/>
  <c r="A7" i="21"/>
  <c r="A8" i="21"/>
  <c r="A9" i="21"/>
  <c r="A6" i="22"/>
  <c r="A7" i="22"/>
  <c r="A8" i="22"/>
  <c r="A9" i="22"/>
  <c r="A6" i="23"/>
  <c r="A7" i="23"/>
  <c r="A8" i="23"/>
  <c r="A9" i="23"/>
  <c r="A8" i="24"/>
  <c r="A9" i="24"/>
  <c r="A10" i="24"/>
  <c r="A11" i="24"/>
  <c r="A6" i="26"/>
  <c r="A7" i="26"/>
  <c r="A8" i="26"/>
  <c r="A9" i="26"/>
  <c r="A6" i="29"/>
  <c r="A7" i="29"/>
  <c r="A8" i="29"/>
  <c r="A9" i="29"/>
  <c r="A5" i="29"/>
  <c r="A5" i="26"/>
  <c r="A7" i="24"/>
  <c r="A5" i="23"/>
  <c r="A5" i="22"/>
  <c r="A5" i="21"/>
  <c r="A2" i="29"/>
  <c r="A2" i="26"/>
  <c r="A4" i="24"/>
  <c r="A2" i="23"/>
  <c r="A2" i="22"/>
  <c r="A2" i="21"/>
  <c r="A2" i="20"/>
  <c r="G9" i="29" l="1"/>
  <c r="H9" i="28" s="1"/>
  <c r="G8" i="29"/>
  <c r="H8" i="28" s="1"/>
  <c r="G7" i="29"/>
  <c r="H7" i="28" s="1"/>
  <c r="G6" i="29"/>
  <c r="H6" i="28" s="1"/>
  <c r="G5" i="29"/>
  <c r="G9" i="26"/>
  <c r="G9" i="28" s="1"/>
  <c r="G8" i="26"/>
  <c r="G8" i="28" s="1"/>
  <c r="G7" i="26"/>
  <c r="G7" i="28" s="1"/>
  <c r="G6" i="26"/>
  <c r="G6" i="28" s="1"/>
  <c r="G5" i="26"/>
  <c r="G11" i="24"/>
  <c r="F9" i="28" s="1"/>
  <c r="G10" i="24"/>
  <c r="F8" i="28" s="1"/>
  <c r="G9" i="24"/>
  <c r="F7" i="28" s="1"/>
  <c r="G8" i="24"/>
  <c r="F6" i="28" s="1"/>
  <c r="G7" i="24"/>
  <c r="G9" i="23"/>
  <c r="E9" i="28" s="1"/>
  <c r="G8" i="23"/>
  <c r="E8" i="28" s="1"/>
  <c r="G7" i="23"/>
  <c r="E7" i="28" s="1"/>
  <c r="G6" i="23"/>
  <c r="E6" i="28" s="1"/>
  <c r="G5" i="23"/>
  <c r="G9" i="22"/>
  <c r="D9" i="28" s="1"/>
  <c r="G8" i="22"/>
  <c r="D8" i="28" s="1"/>
  <c r="G7" i="22"/>
  <c r="D7" i="28" s="1"/>
  <c r="G6" i="22"/>
  <c r="D6" i="28" s="1"/>
  <c r="G5" i="22"/>
  <c r="G9" i="21"/>
  <c r="C9" i="28" s="1"/>
  <c r="G8" i="21"/>
  <c r="C8" i="28" s="1"/>
  <c r="G7" i="21"/>
  <c r="C7" i="28" s="1"/>
  <c r="G6" i="21"/>
  <c r="C6" i="28" s="1"/>
  <c r="G5" i="21"/>
  <c r="G6" i="20"/>
  <c r="B6" i="28" s="1"/>
  <c r="G7" i="20"/>
  <c r="B7" i="28" s="1"/>
  <c r="G8" i="20"/>
  <c r="B8" i="28" s="1"/>
  <c r="G9" i="20"/>
  <c r="B9" i="28" s="1"/>
  <c r="G5" i="20"/>
  <c r="B5" i="28" s="1"/>
  <c r="A2" i="28"/>
  <c r="I5" i="28" l="1"/>
  <c r="I7" i="28"/>
  <c r="I8" i="28"/>
  <c r="I9" i="28"/>
  <c r="I6" i="28"/>
  <c r="J9" i="28" l="1"/>
  <c r="J5" i="28"/>
  <c r="J8" i="28"/>
  <c r="J6" i="28"/>
  <c r="J7" i="28"/>
</calcChain>
</file>

<file path=xl/sharedStrings.xml><?xml version="1.0" encoding="utf-8"?>
<sst xmlns="http://schemas.openxmlformats.org/spreadsheetml/2006/main" count="100" uniqueCount="49">
  <si>
    <t xml:space="preserve">RESPONDENT SUMMARY </t>
  </si>
  <si>
    <t>Ranking</t>
  </si>
  <si>
    <t>Company/Vendor Name</t>
  </si>
  <si>
    <t>Average Score</t>
  </si>
  <si>
    <t>Company/Vendor Name:</t>
  </si>
  <si>
    <t>Criterion #1</t>
  </si>
  <si>
    <t>Criterion #2</t>
  </si>
  <si>
    <t>Criterion #3</t>
  </si>
  <si>
    <t>Criterion #4</t>
  </si>
  <si>
    <t>Criterion #5</t>
  </si>
  <si>
    <t>Total</t>
  </si>
  <si>
    <t>RFQ730-17082 AE University of Houston Garage No. 5</t>
  </si>
  <si>
    <t>Atkins North American, Inc.</t>
  </si>
  <si>
    <t>Corgan</t>
  </si>
  <si>
    <t>HKS</t>
  </si>
  <si>
    <t>Huitt-Zollars, Inc.</t>
  </si>
  <si>
    <t>Page Southerland Page</t>
  </si>
  <si>
    <t>RESPONDENT EVALUATION MATRIX</t>
  </si>
  <si>
    <t xml:space="preserve">Company/Vendor Name:  </t>
  </si>
  <si>
    <t>Evaluator Name: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</si>
  <si>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</si>
  <si>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</si>
  <si>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</si>
  <si>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</si>
  <si>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</si>
  <si>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</si>
  <si>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</si>
  <si>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</si>
  <si>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</si>
  <si>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</si>
  <si>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</si>
  <si>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Score</t>
  </si>
  <si>
    <t xml:space="preserve">1. Relevant Team and Individual Experience and Capabilities </t>
  </si>
  <si>
    <t xml:space="preserve">2. Quality of Design </t>
  </si>
  <si>
    <t xml:space="preserve">3. Methodology and Best Practices </t>
  </si>
  <si>
    <t>4. Demonstrated Understanding of Project and Site</t>
  </si>
  <si>
    <t>5. Interview Performance</t>
  </si>
  <si>
    <t>*Total =</t>
  </si>
  <si>
    <t>*Note:  Total should be equal to 100 if received 5-point per criterion.</t>
  </si>
  <si>
    <t>Special Instructions for Evaluators: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</si>
  <si>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</si>
  <si>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</si>
  <si>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</si>
  <si>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</si>
  <si>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</si>
  <si>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</si>
  <si>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</si>
  <si>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Prepared by: Senior Buyer 6/20/17</t>
  </si>
  <si>
    <t>Checked by:  Purchasing Director 6/20/17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</si>
</sst>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6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00B0F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indexed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2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7" applyNumberFormat="0" applyAlignment="0" applyProtection="0"/>
    <xf numFmtId="0" fontId="11" fillId="25" borderId="8" applyNumberFormat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7" applyNumberFormat="0" applyAlignment="0" applyProtection="0"/>
    <xf numFmtId="0" fontId="18" fillId="0" borderId="12" applyNumberFormat="0" applyFill="0" applyAlignment="0" applyProtection="0"/>
    <xf numFmtId="0" fontId="19" fillId="26" borderId="0" applyNumberFormat="0" applyBorder="0" applyAlignment="0" applyProtection="0"/>
    <xf numFmtId="0" fontId="6" fillId="27" borderId="13" applyNumberFormat="0" applyFont="0" applyAlignment="0" applyProtection="0"/>
    <xf numFmtId="0" fontId="20" fillId="24" borderId="14" applyNumberFormat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6" fillId="27" borderId="13" applyNumberFormat="0" applyFont="0" applyAlignment="0" applyProtection="0"/>
    <xf numFmtId="44" fontId="6" fillId="0" borderId="0" applyFont="0" applyFill="0" applyBorder="0" applyAlignment="0" applyProtection="0"/>
    <xf numFmtId="0" fontId="5" fillId="27" borderId="13" applyNumberFormat="0" applyFont="0" applyAlignment="0" applyProtection="0"/>
    <xf numFmtId="0" fontId="6" fillId="0" borderId="0"/>
    <xf numFmtId="0" fontId="5" fillId="27" borderId="13" applyNumberFormat="0" applyFont="0" applyAlignment="0" applyProtection="0"/>
    <xf numFmtId="0" fontId="5" fillId="27" borderId="13" applyNumberFormat="0" applyFont="0" applyAlignment="0" applyProtection="0"/>
  </cellStyleXfs>
  <cellXfs count="105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0" xfId="0" applyFont="1" applyAlignment="1">
      <alignment horizontal="center"/>
    </xf>
    <xf numFmtId="2" fontId="2" fillId="0" borderId="6" xfId="0" applyNumberFormat="1" applyFont="1" applyBorder="1"/>
    <xf numFmtId="0" fontId="3" fillId="5" borderId="20" xfId="0" applyFont="1" applyFill="1" applyBorder="1" applyAlignment="1">
      <alignment horizontal="center" vertical="center" textRotation="90"/>
    </xf>
    <xf numFmtId="0" fontId="3" fillId="0" borderId="20" xfId="0" applyFont="1" applyBorder="1" applyAlignment="1">
      <alignment horizontal="center" vertical="center"/>
    </xf>
    <xf numFmtId="2" fontId="2" fillId="0" borderId="21" xfId="0" applyNumberFormat="1" applyFont="1" applyBorder="1"/>
    <xf numFmtId="2" fontId="2" fillId="0" borderId="22" xfId="0" applyNumberFormat="1" applyFont="1" applyBorder="1"/>
    <xf numFmtId="2" fontId="2" fillId="0" borderId="23" xfId="0" applyNumberFormat="1" applyFont="1" applyBorder="1"/>
    <xf numFmtId="0" fontId="0" fillId="0" borderId="0" xfId="0"/>
    <xf numFmtId="0" fontId="0" fillId="0" borderId="0" xfId="0"/>
    <xf numFmtId="0" fontId="2" fillId="0" borderId="0" xfId="0" applyFont="1"/>
    <xf numFmtId="0" fontId="2" fillId="0" borderId="16" xfId="0" applyFont="1" applyBorder="1"/>
    <xf numFmtId="0" fontId="2" fillId="0" borderId="0" xfId="0" applyFont="1" applyBorder="1"/>
    <xf numFmtId="0" fontId="24" fillId="0" borderId="0" xfId="0" applyFont="1"/>
    <xf numFmtId="0" fontId="3" fillId="0" borderId="19" xfId="0" applyFont="1" applyBorder="1" applyAlignment="1">
      <alignment horizontal="center" vertical="center" wrapText="1"/>
    </xf>
    <xf numFmtId="0" fontId="2" fillId="0" borderId="5" xfId="0" applyFont="1" applyBorder="1"/>
    <xf numFmtId="0" fontId="26" fillId="0" borderId="0" xfId="0" applyFont="1" applyFill="1"/>
    <xf numFmtId="0" fontId="25" fillId="0" borderId="0" xfId="0" applyFont="1"/>
    <xf numFmtId="2" fontId="2" fillId="0" borderId="24" xfId="0" applyNumberFormat="1" applyFont="1" applyBorder="1"/>
    <xf numFmtId="0" fontId="28" fillId="0" borderId="0" xfId="0" applyFont="1"/>
    <xf numFmtId="0" fontId="29" fillId="0" borderId="18" xfId="0" applyFont="1" applyBorder="1" applyAlignment="1">
      <alignment horizontal="center" vertical="center" textRotation="90"/>
    </xf>
    <xf numFmtId="2" fontId="30" fillId="0" borderId="5" xfId="0" applyNumberFormat="1" applyFont="1" applyBorder="1"/>
    <xf numFmtId="0" fontId="27" fillId="0" borderId="0" xfId="0" applyFont="1" applyAlignment="1">
      <alignment horizontal="center"/>
    </xf>
    <xf numFmtId="0" fontId="27" fillId="28" borderId="0" xfId="0" applyFont="1" applyFill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29" borderId="0" xfId="0" applyFont="1" applyFill="1" applyAlignment="1">
      <alignment horizontal="center" vertical="center"/>
    </xf>
    <xf numFmtId="0" fontId="3" fillId="29" borderId="25" xfId="0" applyFont="1" applyFill="1" applyBorder="1" applyAlignment="1">
      <alignment horizontal="center"/>
    </xf>
    <xf numFmtId="2" fontId="2" fillId="0" borderId="21" xfId="0" applyNumberFormat="1" applyFont="1" applyFill="1" applyBorder="1"/>
    <xf numFmtId="2" fontId="2" fillId="0" borderId="23" xfId="0" applyNumberFormat="1" applyFont="1" applyFill="1" applyBorder="1"/>
    <xf numFmtId="0" fontId="2" fillId="0" borderId="26" xfId="0" applyFont="1" applyBorder="1"/>
    <xf numFmtId="0" fontId="0" fillId="0" borderId="0" xfId="0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0" fillId="0" borderId="0" xfId="0" applyFill="1"/>
    <xf numFmtId="0" fontId="2" fillId="0" borderId="3" xfId="0" applyFont="1" applyFill="1" applyBorder="1" applyAlignment="1">
      <alignment horizontal="center"/>
    </xf>
    <xf numFmtId="0" fontId="28" fillId="0" borderId="0" xfId="0" applyFont="1"/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0" fillId="0" borderId="0" xfId="0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8" fillId="0" borderId="0" xfId="0" applyFont="1"/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2" fillId="0" borderId="5" xfId="0" applyFont="1" applyFill="1" applyBorder="1"/>
    <xf numFmtId="2" fontId="2" fillId="0" borderId="6" xfId="0" applyNumberFormat="1" applyFont="1" applyFill="1" applyBorder="1"/>
    <xf numFmtId="2" fontId="2" fillId="0" borderId="22" xfId="0" applyNumberFormat="1" applyFont="1" applyFill="1" applyBorder="1"/>
    <xf numFmtId="2" fontId="2" fillId="0" borderId="24" xfId="0" applyNumberFormat="1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0" fillId="0" borderId="0" xfId="0" applyFill="1"/>
    <xf numFmtId="0" fontId="2" fillId="0" borderId="3" xfId="0" applyFont="1" applyFill="1" applyBorder="1" applyAlignment="1">
      <alignment horizontal="center"/>
    </xf>
    <xf numFmtId="0" fontId="2" fillId="30" borderId="3" xfId="0" applyFont="1" applyFill="1" applyBorder="1" applyAlignment="1">
      <alignment horizontal="center"/>
    </xf>
    <xf numFmtId="2" fontId="2" fillId="30" borderId="21" xfId="0" applyNumberFormat="1" applyFont="1" applyFill="1" applyBorder="1"/>
    <xf numFmtId="2" fontId="2" fillId="30" borderId="22" xfId="0" applyNumberFormat="1" applyFont="1" applyFill="1" applyBorder="1"/>
    <xf numFmtId="2" fontId="2" fillId="30" borderId="24" xfId="0" applyNumberFormat="1" applyFont="1" applyFill="1" applyBorder="1"/>
    <xf numFmtId="2" fontId="2" fillId="30" borderId="23" xfId="0" applyNumberFormat="1" applyFont="1" applyFill="1" applyBorder="1"/>
    <xf numFmtId="0" fontId="2" fillId="30" borderId="3" xfId="0" applyFont="1" applyFill="1" applyBorder="1"/>
    <xf numFmtId="0" fontId="3" fillId="30" borderId="25" xfId="0" applyFont="1" applyFill="1" applyBorder="1" applyAlignment="1">
      <alignment horizontal="center"/>
    </xf>
    <xf numFmtId="0" fontId="0" fillId="30" borderId="0" xfId="0" applyFill="1"/>
    <xf numFmtId="0" fontId="3" fillId="4" borderId="38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33" fillId="0" borderId="0" xfId="0" applyFont="1"/>
    <xf numFmtId="0" fontId="34" fillId="0" borderId="0" xfId="0" applyFont="1" applyAlignment="1">
      <alignment vertical="center"/>
    </xf>
    <xf numFmtId="0" fontId="3" fillId="31" borderId="42" xfId="0" applyFont="1" applyFill="1" applyBorder="1" applyAlignment="1">
      <alignment horizontal="right"/>
    </xf>
    <xf numFmtId="0" fontId="3" fillId="31" borderId="4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3" fillId="4" borderId="28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3" fillId="4" borderId="37" xfId="0" applyFont="1" applyFill="1" applyBorder="1" applyAlignment="1">
      <alignment horizontal="center"/>
    </xf>
    <xf numFmtId="0" fontId="32" fillId="0" borderId="31" xfId="0" applyFont="1" applyBorder="1" applyAlignment="1">
      <alignment vertical="center" wrapText="1"/>
    </xf>
    <xf numFmtId="0" fontId="32" fillId="0" borderId="32" xfId="0" applyFont="1" applyBorder="1" applyAlignment="1">
      <alignment vertical="center" wrapText="1"/>
    </xf>
    <xf numFmtId="0" fontId="32" fillId="0" borderId="40" xfId="0" applyFont="1" applyBorder="1" applyAlignment="1">
      <alignment vertical="center" wrapText="1"/>
    </xf>
    <xf numFmtId="0" fontId="32" fillId="0" borderId="31" xfId="0" applyFont="1" applyBorder="1" applyAlignment="1">
      <alignment horizontal="left" vertical="center" wrapText="1"/>
    </xf>
    <xf numFmtId="0" fontId="32" fillId="0" borderId="32" xfId="0" applyFont="1" applyBorder="1" applyAlignment="1">
      <alignment horizontal="left" vertical="center" wrapText="1"/>
    </xf>
    <xf numFmtId="0" fontId="32" fillId="0" borderId="4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1" fillId="0" borderId="2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3" fillId="4" borderId="30" xfId="0" applyFont="1" applyFill="1" applyBorder="1" applyAlignment="1">
      <alignment horizontal="center"/>
    </xf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43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45"/>
    <cellStyle name="Note 2" xfId="42"/>
    <cellStyle name="Note 2 2" xfId="47"/>
    <cellStyle name="Note 2 3" xfId="46"/>
    <cellStyle name="Note 3" xfId="37"/>
    <cellStyle name="Note 4" xfId="44"/>
    <cellStyle name="Output 2" xfId="38"/>
    <cellStyle name="Title 2" xfId="39"/>
    <cellStyle name="Total 2" xfId="40"/>
    <cellStyle name="Warning Text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im's%20Bids/FY17%20Solicitations/Facilities%20Department/RFQ's%20Folder/RFQ730-17082%20A&amp;E%20University%20of%20Houston%20Garage%20No.%205%20-%20AWARDED/Evaluator%20Matrix%20(Shortlist%20Interview)%20RFQ730-17082%20AE%20University%20of%20Houston%20Garage%20No.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1"/>
      <sheetName val="2"/>
      <sheetName val="3"/>
      <sheetName val="4"/>
      <sheetName val="5"/>
      <sheetName val="Summary"/>
    </sheetNames>
    <sheetDataSet>
      <sheetData sheetId="0">
        <row r="6">
          <cell r="A6" t="str">
            <v>RFQ730-17082 (Shortlist Interview) A&amp;E University of Houston Garage No. 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"/>
  <sheetViews>
    <sheetView workbookViewId="0">
      <selection activeCell="A13" sqref="A13"/>
    </sheetView>
  </sheetViews>
  <sheetFormatPr defaultRowHeight="12.75" x14ac:dyDescent="0.2"/>
  <cols>
    <col min="1" max="1" width="97" customWidth="1"/>
    <col min="2" max="2" width="15" customWidth="1"/>
  </cols>
  <sheetData>
    <row r="2" spans="1:5" ht="15.75" x14ac:dyDescent="0.25">
      <c r="A2" s="6" t="s">
        <v>11</v>
      </c>
    </row>
    <row r="3" spans="1:5" ht="13.5" thickBot="1" x14ac:dyDescent="0.25"/>
    <row r="4" spans="1:5" ht="26.25" customHeight="1" thickTop="1" x14ac:dyDescent="0.2">
      <c r="A4" s="4" t="s">
        <v>2</v>
      </c>
    </row>
    <row r="5" spans="1:5" s="1" customFormat="1" ht="15" x14ac:dyDescent="0.2">
      <c r="A5" s="57" t="s">
        <v>12</v>
      </c>
      <c r="B5" s="28">
        <v>1</v>
      </c>
      <c r="C5" s="21"/>
      <c r="D5" s="5"/>
      <c r="E5" s="5"/>
    </row>
    <row r="6" spans="1:5" ht="15" x14ac:dyDescent="0.2">
      <c r="A6" s="57" t="s">
        <v>14</v>
      </c>
      <c r="B6" s="27">
        <v>2</v>
      </c>
    </row>
    <row r="7" spans="1:5" ht="15" x14ac:dyDescent="0.2">
      <c r="A7" s="57" t="s">
        <v>13</v>
      </c>
      <c r="B7" s="28">
        <v>3</v>
      </c>
    </row>
    <row r="8" spans="1:5" ht="15" x14ac:dyDescent="0.2">
      <c r="A8" s="57" t="s">
        <v>16</v>
      </c>
      <c r="B8" s="27">
        <v>4</v>
      </c>
    </row>
    <row r="9" spans="1:5" ht="15" x14ac:dyDescent="0.2">
      <c r="A9" s="57" t="s">
        <v>15</v>
      </c>
      <c r="B9" s="28">
        <v>5</v>
      </c>
    </row>
  </sheetData>
  <phoneticPr fontId="1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B4" sqref="B4:E4"/>
    </sheetView>
  </sheetViews>
  <sheetFormatPr defaultRowHeight="12.75" x14ac:dyDescent="0.2"/>
  <cols>
    <col min="1" max="1" width="30.85546875" style="44" customWidth="1"/>
    <col min="2" max="4" width="9.140625" style="44"/>
    <col min="5" max="5" width="30.28515625" style="44" customWidth="1"/>
    <col min="6" max="16384" width="9.140625" style="44"/>
  </cols>
  <sheetData>
    <row r="1" spans="1:16" ht="15.75" x14ac:dyDescent="0.25">
      <c r="A1" s="76" t="s">
        <v>17</v>
      </c>
      <c r="B1" s="76"/>
      <c r="C1" s="76"/>
      <c r="D1" s="76"/>
      <c r="E1" s="76"/>
      <c r="F1" s="76"/>
      <c r="G1" s="76"/>
      <c r="H1" s="76"/>
      <c r="I1" s="15"/>
      <c r="J1" s="15"/>
      <c r="K1" s="15"/>
      <c r="L1" s="15"/>
      <c r="M1" s="15"/>
      <c r="N1" s="15"/>
      <c r="O1" s="15"/>
      <c r="P1" s="15"/>
    </row>
    <row r="2" spans="1:16" ht="15.75" x14ac:dyDescent="0.25">
      <c r="A2" s="100" t="str">
        <f>[1]Cover!$A$6</f>
        <v>RFQ730-17082 (Shortlist Interview) A&amp;E University of Houston Garage No. 5</v>
      </c>
      <c r="B2" s="76"/>
      <c r="C2" s="76"/>
      <c r="D2" s="76"/>
      <c r="E2" s="76"/>
      <c r="F2" s="76"/>
      <c r="G2" s="76"/>
      <c r="H2" s="76"/>
      <c r="I2" s="15"/>
      <c r="J2" s="15"/>
      <c r="K2" s="15"/>
      <c r="L2" s="15"/>
      <c r="M2" s="15"/>
      <c r="N2" s="15"/>
      <c r="O2" s="15"/>
      <c r="P2" s="15"/>
    </row>
    <row r="3" spans="1:16" ht="15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6.5" thickBot="1" x14ac:dyDescent="0.3">
      <c r="A4" s="15" t="s">
        <v>18</v>
      </c>
      <c r="B4" s="101"/>
      <c r="C4" s="101"/>
      <c r="D4" s="101"/>
      <c r="E4" s="101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5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5.75" thickBot="1" x14ac:dyDescent="0.25">
      <c r="A6" s="15" t="s">
        <v>19</v>
      </c>
      <c r="B6" s="102">
        <f>[1]Cover!$E$13</f>
        <v>0</v>
      </c>
      <c r="C6" s="102"/>
      <c r="D6" s="102"/>
      <c r="E6" s="102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5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15" customHeight="1" x14ac:dyDescent="0.2">
      <c r="A8" s="103" t="s">
        <v>20</v>
      </c>
      <c r="B8" s="103"/>
      <c r="C8" s="103"/>
      <c r="D8" s="103"/>
      <c r="E8" s="103"/>
      <c r="F8" s="103"/>
      <c r="G8" s="103"/>
      <c r="H8" s="103"/>
      <c r="I8" s="15"/>
      <c r="J8" s="15"/>
      <c r="K8" s="15"/>
      <c r="L8" s="15"/>
      <c r="M8" s="15"/>
      <c r="N8" s="15"/>
      <c r="O8" s="15"/>
      <c r="P8" s="15"/>
    </row>
    <row r="9" spans="1:16" ht="15" x14ac:dyDescent="0.2">
      <c r="A9" s="103"/>
      <c r="B9" s="103"/>
      <c r="C9" s="103"/>
      <c r="D9" s="103"/>
      <c r="E9" s="103"/>
      <c r="F9" s="103"/>
      <c r="G9" s="103"/>
      <c r="H9" s="103"/>
      <c r="I9" s="15"/>
      <c r="J9" s="15"/>
      <c r="K9" s="15"/>
      <c r="L9" s="15"/>
      <c r="M9" s="15"/>
      <c r="N9" s="15"/>
      <c r="O9" s="15"/>
      <c r="P9" s="15"/>
    </row>
    <row r="10" spans="1:16" ht="15.75" thickBot="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6.5" thickTop="1" x14ac:dyDescent="0.25">
      <c r="A11" s="82" t="s">
        <v>21</v>
      </c>
      <c r="B11" s="83"/>
      <c r="C11" s="83"/>
      <c r="D11" s="83"/>
      <c r="E11" s="10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15" customHeight="1" x14ac:dyDescent="0.2">
      <c r="A12" s="91" t="s">
        <v>22</v>
      </c>
      <c r="B12" s="92"/>
      <c r="C12" s="92"/>
      <c r="D12" s="92"/>
      <c r="E12" s="93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ht="15" x14ac:dyDescent="0.2">
      <c r="A13" s="94" t="s">
        <v>23</v>
      </c>
      <c r="B13" s="95"/>
      <c r="C13" s="95"/>
      <c r="D13" s="95"/>
      <c r="E13" s="96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ht="15" x14ac:dyDescent="0.2">
      <c r="A14" s="94" t="s">
        <v>24</v>
      </c>
      <c r="B14" s="95"/>
      <c r="C14" s="95"/>
      <c r="D14" s="95"/>
      <c r="E14" s="96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15" x14ac:dyDescent="0.2">
      <c r="A15" s="94" t="s">
        <v>25</v>
      </c>
      <c r="B15" s="95"/>
      <c r="C15" s="95"/>
      <c r="D15" s="95"/>
      <c r="E15" s="96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ht="15" x14ac:dyDescent="0.2">
      <c r="A16" s="94" t="s">
        <v>26</v>
      </c>
      <c r="B16" s="95"/>
      <c r="C16" s="95"/>
      <c r="D16" s="95"/>
      <c r="E16" s="96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5.75" thickBot="1" x14ac:dyDescent="0.25">
      <c r="A17" s="97" t="s">
        <v>27</v>
      </c>
      <c r="B17" s="98"/>
      <c r="C17" s="98"/>
      <c r="D17" s="98"/>
      <c r="E17" s="99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16.5" thickTop="1" thickBo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ht="16.5" thickTop="1" x14ac:dyDescent="0.25">
      <c r="A19" s="82" t="s">
        <v>28</v>
      </c>
      <c r="B19" s="83"/>
      <c r="C19" s="83"/>
      <c r="D19" s="83"/>
      <c r="E19" s="84"/>
      <c r="F19" s="68" t="s">
        <v>29</v>
      </c>
      <c r="G19" s="68" t="s">
        <v>30</v>
      </c>
      <c r="H19" s="69" t="s">
        <v>31</v>
      </c>
      <c r="I19" s="15"/>
      <c r="J19" s="15"/>
      <c r="K19" s="15"/>
      <c r="L19" s="15"/>
      <c r="M19" s="15"/>
      <c r="N19" s="15"/>
      <c r="O19" s="15"/>
      <c r="P19" s="15"/>
    </row>
    <row r="20" spans="1:16" ht="15" x14ac:dyDescent="0.2">
      <c r="A20" s="85" t="s">
        <v>32</v>
      </c>
      <c r="B20" s="86"/>
      <c r="C20" s="86"/>
      <c r="D20" s="86"/>
      <c r="E20" s="87"/>
      <c r="F20" s="70"/>
      <c r="G20" s="70">
        <v>6</v>
      </c>
      <c r="H20" s="71">
        <f t="shared" ref="H20:H24" si="0">F20*G20</f>
        <v>0</v>
      </c>
      <c r="I20" s="72"/>
      <c r="J20" s="73"/>
      <c r="K20" s="73"/>
      <c r="L20" s="73"/>
      <c r="M20" s="73"/>
      <c r="N20" s="73"/>
      <c r="O20" s="73"/>
      <c r="P20" s="72"/>
    </row>
    <row r="21" spans="1:16" ht="15" x14ac:dyDescent="0.2">
      <c r="A21" s="85" t="s">
        <v>33</v>
      </c>
      <c r="B21" s="86"/>
      <c r="C21" s="86"/>
      <c r="D21" s="86"/>
      <c r="E21" s="87"/>
      <c r="F21" s="70"/>
      <c r="G21" s="70">
        <v>3</v>
      </c>
      <c r="H21" s="71">
        <f t="shared" si="0"/>
        <v>0</v>
      </c>
      <c r="I21" s="72"/>
      <c r="J21" s="72"/>
      <c r="K21" s="72"/>
      <c r="L21" s="72"/>
      <c r="M21" s="72"/>
      <c r="N21" s="72"/>
      <c r="O21" s="72"/>
      <c r="P21" s="72"/>
    </row>
    <row r="22" spans="1:16" ht="15" x14ac:dyDescent="0.2">
      <c r="A22" s="85" t="s">
        <v>34</v>
      </c>
      <c r="B22" s="86"/>
      <c r="C22" s="86"/>
      <c r="D22" s="86"/>
      <c r="E22" s="87"/>
      <c r="F22" s="70"/>
      <c r="G22" s="70">
        <v>3</v>
      </c>
      <c r="H22" s="71">
        <f t="shared" si="0"/>
        <v>0</v>
      </c>
      <c r="I22" s="72"/>
      <c r="J22" s="72"/>
      <c r="K22" s="72"/>
      <c r="L22" s="72"/>
      <c r="M22" s="72"/>
      <c r="N22" s="72"/>
      <c r="O22" s="72"/>
      <c r="P22" s="72"/>
    </row>
    <row r="23" spans="1:16" ht="15" x14ac:dyDescent="0.2">
      <c r="A23" s="85" t="s">
        <v>35</v>
      </c>
      <c r="B23" s="86"/>
      <c r="C23" s="86"/>
      <c r="D23" s="86"/>
      <c r="E23" s="87"/>
      <c r="F23" s="70"/>
      <c r="G23" s="70">
        <v>6</v>
      </c>
      <c r="H23" s="71">
        <f t="shared" si="0"/>
        <v>0</v>
      </c>
      <c r="I23" s="72"/>
      <c r="J23" s="72"/>
      <c r="K23" s="72"/>
      <c r="L23" s="72"/>
      <c r="M23" s="72"/>
      <c r="N23" s="72"/>
      <c r="O23" s="72"/>
      <c r="P23" s="72"/>
    </row>
    <row r="24" spans="1:16" ht="15" x14ac:dyDescent="0.2">
      <c r="A24" s="88" t="s">
        <v>36</v>
      </c>
      <c r="B24" s="89"/>
      <c r="C24" s="89"/>
      <c r="D24" s="89"/>
      <c r="E24" s="90"/>
      <c r="F24" s="70"/>
      <c r="G24" s="70">
        <v>2</v>
      </c>
      <c r="H24" s="71">
        <f t="shared" si="0"/>
        <v>0</v>
      </c>
      <c r="I24" s="72"/>
      <c r="J24" s="72"/>
      <c r="K24" s="72"/>
      <c r="L24" s="72"/>
      <c r="M24" s="72"/>
      <c r="N24" s="72"/>
      <c r="O24" s="72"/>
      <c r="P24" s="72"/>
    </row>
    <row r="25" spans="1:16" ht="16.5" thickBot="1" x14ac:dyDescent="0.3">
      <c r="A25" s="15"/>
      <c r="B25" s="15"/>
      <c r="C25" s="15"/>
      <c r="D25" s="15"/>
      <c r="E25" s="15"/>
      <c r="F25" s="15"/>
      <c r="G25" s="74" t="s">
        <v>37</v>
      </c>
      <c r="H25" s="75">
        <f>SUM(H20:H24)</f>
        <v>0</v>
      </c>
      <c r="I25" s="15"/>
      <c r="J25" s="15"/>
      <c r="K25" s="15"/>
      <c r="L25" s="15"/>
      <c r="M25" s="15"/>
      <c r="N25" s="15"/>
      <c r="O25" s="15"/>
      <c r="P25" s="15"/>
    </row>
    <row r="26" spans="1:16" ht="15" x14ac:dyDescent="0.2">
      <c r="A26" s="80" t="s">
        <v>38</v>
      </c>
      <c r="B26" s="80"/>
      <c r="C26" s="80"/>
      <c r="D26" s="80"/>
      <c r="E26" s="80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15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15" x14ac:dyDescent="0.2">
      <c r="A28" s="81" t="s">
        <v>39</v>
      </c>
      <c r="B28" s="81"/>
      <c r="C28" s="81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ht="15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</sheetData>
  <protectedRanges>
    <protectedRange sqref="B6:E6" name="Name_1_2"/>
    <protectedRange sqref="F20:F24" name="Points_1_1"/>
  </protectedRanges>
  <mergeCells count="20">
    <mergeCell ref="A17:E17"/>
    <mergeCell ref="A1:H1"/>
    <mergeCell ref="A2:H2"/>
    <mergeCell ref="B4:E4"/>
    <mergeCell ref="B6:E6"/>
    <mergeCell ref="A8:H9"/>
    <mergeCell ref="A11:E11"/>
    <mergeCell ref="A12:E12"/>
    <mergeCell ref="A13:E13"/>
    <mergeCell ref="A14:E14"/>
    <mergeCell ref="A15:E15"/>
    <mergeCell ref="A16:E16"/>
    <mergeCell ref="A26:E26"/>
    <mergeCell ref="A28:C28"/>
    <mergeCell ref="A19:E19"/>
    <mergeCell ref="A20:E20"/>
    <mergeCell ref="A21:E21"/>
    <mergeCell ref="A22:E22"/>
    <mergeCell ref="A23:E23"/>
    <mergeCell ref="A24:E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G19" sqref="G19"/>
    </sheetView>
  </sheetViews>
  <sheetFormatPr defaultRowHeight="12.75" x14ac:dyDescent="0.2"/>
  <cols>
    <col min="1" max="1" width="53.7109375" customWidth="1"/>
    <col min="2" max="2" width="8" style="24" customWidth="1"/>
    <col min="3" max="3" width="9.140625" customWidth="1"/>
    <col min="4" max="4" width="8.7109375" customWidth="1"/>
    <col min="5" max="5" width="8.28515625" style="14" customWidth="1"/>
    <col min="6" max="6" width="7.28515625" style="35" customWidth="1"/>
    <col min="7" max="7" width="12.42578125" customWidth="1"/>
  </cols>
  <sheetData>
    <row r="1" spans="1:8" ht="15.75" x14ac:dyDescent="0.25">
      <c r="A1" s="42" t="s">
        <v>0</v>
      </c>
      <c r="B1" s="42"/>
      <c r="C1" s="42"/>
      <c r="D1" s="42"/>
      <c r="E1" s="42"/>
      <c r="F1" s="42"/>
      <c r="G1" s="42"/>
      <c r="H1" s="35"/>
    </row>
    <row r="2" spans="1:8" ht="12.75" customHeight="1" x14ac:dyDescent="0.2">
      <c r="A2" s="43" t="str">
        <f>Responses!A2</f>
        <v>RFQ730-17082 AE University of Houston Garage No. 5</v>
      </c>
      <c r="B2" s="43"/>
      <c r="C2" s="43"/>
      <c r="D2" s="43"/>
      <c r="E2" s="43"/>
      <c r="F2" s="43"/>
      <c r="G2" s="43"/>
      <c r="H2" s="35"/>
    </row>
    <row r="3" spans="1:8" ht="15.75" thickBot="1" x14ac:dyDescent="0.25">
      <c r="A3" s="35"/>
      <c r="B3" s="41"/>
      <c r="C3" s="35"/>
      <c r="D3" s="35"/>
      <c r="E3" s="35"/>
      <c r="G3" s="16"/>
      <c r="H3" s="35"/>
    </row>
    <row r="4" spans="1:8" ht="75" thickTop="1" thickBot="1" x14ac:dyDescent="0.25">
      <c r="A4" s="36" t="s">
        <v>4</v>
      </c>
      <c r="B4" s="25" t="s">
        <v>5</v>
      </c>
      <c r="C4" s="37" t="s">
        <v>6</v>
      </c>
      <c r="D4" s="37" t="s">
        <v>7</v>
      </c>
      <c r="E4" s="37" t="s">
        <v>8</v>
      </c>
      <c r="F4" s="37" t="s">
        <v>9</v>
      </c>
      <c r="G4" s="19" t="s">
        <v>10</v>
      </c>
      <c r="H4" s="38"/>
    </row>
    <row r="5" spans="1:8" ht="16.5" thickTop="1" x14ac:dyDescent="0.2">
      <c r="A5" s="40" t="str">
        <f>Responses!A5</f>
        <v>Atkins North American, Inc.</v>
      </c>
      <c r="B5" s="52">
        <v>27</v>
      </c>
      <c r="C5" s="52">
        <v>15</v>
      </c>
      <c r="D5" s="52">
        <v>15</v>
      </c>
      <c r="E5" s="52">
        <v>30</v>
      </c>
      <c r="F5" s="52">
        <v>9</v>
      </c>
      <c r="G5" s="7">
        <f>SUM(B5:F5)</f>
        <v>96</v>
      </c>
      <c r="H5" s="30">
        <v>1</v>
      </c>
    </row>
    <row r="6" spans="1:8" ht="15.75" x14ac:dyDescent="0.25">
      <c r="A6" s="48" t="str">
        <f>Responses!A6</f>
        <v>HKS</v>
      </c>
      <c r="B6" s="52">
        <v>24</v>
      </c>
      <c r="C6" s="52">
        <v>15</v>
      </c>
      <c r="D6" s="52">
        <v>15</v>
      </c>
      <c r="E6" s="52">
        <v>24</v>
      </c>
      <c r="F6" s="52">
        <v>7</v>
      </c>
      <c r="G6" s="7">
        <f>SUM(B6:F6)</f>
        <v>85</v>
      </c>
      <c r="H6" s="29">
        <v>2</v>
      </c>
    </row>
    <row r="7" spans="1:8" ht="15.75" x14ac:dyDescent="0.25">
      <c r="A7" s="48" t="str">
        <f>Responses!A7</f>
        <v>Corgan</v>
      </c>
      <c r="B7" s="52">
        <v>24</v>
      </c>
      <c r="C7" s="52">
        <v>12</v>
      </c>
      <c r="D7" s="52">
        <v>15</v>
      </c>
      <c r="E7" s="52">
        <v>30</v>
      </c>
      <c r="F7" s="52">
        <v>10</v>
      </c>
      <c r="G7" s="7">
        <f>SUM(B7:F7)</f>
        <v>91</v>
      </c>
      <c r="H7" s="31">
        <v>3</v>
      </c>
    </row>
    <row r="8" spans="1:8" ht="15.75" x14ac:dyDescent="0.25">
      <c r="A8" s="48" t="str">
        <f>Responses!A8</f>
        <v>Page Southerland Page</v>
      </c>
      <c r="B8" s="52">
        <v>30</v>
      </c>
      <c r="C8" s="52">
        <v>15</v>
      </c>
      <c r="D8" s="52">
        <v>12</v>
      </c>
      <c r="E8" s="52">
        <v>30</v>
      </c>
      <c r="F8" s="52">
        <v>9</v>
      </c>
      <c r="G8" s="7">
        <f>SUM(B8:F8)</f>
        <v>96</v>
      </c>
      <c r="H8" s="29">
        <v>4</v>
      </c>
    </row>
    <row r="9" spans="1:8" s="39" customFormat="1" ht="15.75" x14ac:dyDescent="0.25">
      <c r="A9" s="48" t="str">
        <f>Responses!A9</f>
        <v>Huitt-Zollars, Inc.</v>
      </c>
      <c r="B9" s="52">
        <v>27</v>
      </c>
      <c r="C9" s="52">
        <v>15</v>
      </c>
      <c r="D9" s="52">
        <v>13.5</v>
      </c>
      <c r="E9" s="52">
        <v>30</v>
      </c>
      <c r="F9" s="52">
        <v>8</v>
      </c>
      <c r="G9" s="53">
        <f>SUM(B9:F9)</f>
        <v>93.5</v>
      </c>
      <c r="H9" s="31">
        <v>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H15" sqref="H15"/>
    </sheetView>
  </sheetViews>
  <sheetFormatPr defaultRowHeight="12.75" x14ac:dyDescent="0.2"/>
  <cols>
    <col min="1" max="1" width="62" customWidth="1"/>
    <col min="2" max="2" width="8.28515625" style="22" customWidth="1"/>
    <col min="3" max="3" width="9.42578125" customWidth="1"/>
    <col min="4" max="4" width="8.140625" customWidth="1"/>
    <col min="5" max="5" width="6.7109375" bestFit="1" customWidth="1"/>
  </cols>
  <sheetData>
    <row r="1" spans="1:8" ht="15.75" x14ac:dyDescent="0.25">
      <c r="A1" s="50" t="s">
        <v>0</v>
      </c>
      <c r="B1" s="50"/>
      <c r="C1" s="50"/>
      <c r="D1" s="50"/>
      <c r="E1" s="50"/>
      <c r="F1" s="50"/>
      <c r="G1" s="50"/>
      <c r="H1" s="44"/>
    </row>
    <row r="2" spans="1:8" ht="12.75" customHeight="1" x14ac:dyDescent="0.2">
      <c r="A2" s="51" t="str">
        <f>Responses!A2</f>
        <v>RFQ730-17082 AE University of Houston Garage No. 5</v>
      </c>
      <c r="B2" s="51"/>
      <c r="C2" s="51"/>
      <c r="D2" s="51"/>
      <c r="E2" s="51"/>
      <c r="F2" s="51"/>
      <c r="G2" s="51"/>
      <c r="H2" s="44"/>
    </row>
    <row r="3" spans="1:8" ht="15.75" thickBot="1" x14ac:dyDescent="0.25">
      <c r="A3" s="44"/>
      <c r="B3" s="49"/>
      <c r="C3" s="44"/>
      <c r="D3" s="44"/>
      <c r="E3" s="44"/>
      <c r="F3" s="44"/>
      <c r="G3" s="16"/>
      <c r="H3" s="44"/>
    </row>
    <row r="4" spans="1:8" ht="104.25" customHeight="1" thickTop="1" thickBot="1" x14ac:dyDescent="0.25">
      <c r="A4" s="45" t="s">
        <v>4</v>
      </c>
      <c r="B4" s="25" t="s">
        <v>5</v>
      </c>
      <c r="C4" s="46" t="s">
        <v>6</v>
      </c>
      <c r="D4" s="46" t="s">
        <v>7</v>
      </c>
      <c r="E4" s="46" t="s">
        <v>8</v>
      </c>
      <c r="F4" s="46" t="s">
        <v>9</v>
      </c>
      <c r="G4" s="19" t="s">
        <v>10</v>
      </c>
      <c r="H4" s="47"/>
    </row>
    <row r="5" spans="1:8" ht="16.5" thickTop="1" x14ac:dyDescent="0.2">
      <c r="A5" s="48" t="str">
        <f>Responses!A5</f>
        <v>Atkins North American, Inc.</v>
      </c>
      <c r="B5" s="26">
        <v>27</v>
      </c>
      <c r="C5" s="20">
        <v>13.5</v>
      </c>
      <c r="D5" s="20">
        <v>13.5</v>
      </c>
      <c r="E5" s="20">
        <v>24</v>
      </c>
      <c r="F5" s="34">
        <v>9</v>
      </c>
      <c r="G5" s="7">
        <f>SUM(B5:F5)</f>
        <v>87</v>
      </c>
      <c r="H5" s="30">
        <v>1</v>
      </c>
    </row>
    <row r="6" spans="1:8" ht="15.75" x14ac:dyDescent="0.25">
      <c r="A6" s="48" t="str">
        <f>Responses!A6</f>
        <v>HKS</v>
      </c>
      <c r="B6" s="26">
        <v>24</v>
      </c>
      <c r="C6" s="20">
        <v>13.5</v>
      </c>
      <c r="D6" s="20">
        <v>10.5</v>
      </c>
      <c r="E6" s="20">
        <v>24</v>
      </c>
      <c r="F6" s="34">
        <v>7</v>
      </c>
      <c r="G6" s="7">
        <f>SUM(B6:F6)</f>
        <v>79</v>
      </c>
      <c r="H6" s="29">
        <v>2</v>
      </c>
    </row>
    <row r="7" spans="1:8" ht="15.75" x14ac:dyDescent="0.25">
      <c r="A7" s="48" t="str">
        <f>Responses!A7</f>
        <v>Corgan</v>
      </c>
      <c r="B7" s="26">
        <v>27</v>
      </c>
      <c r="C7" s="20">
        <v>13.5</v>
      </c>
      <c r="D7" s="20">
        <v>12.75</v>
      </c>
      <c r="E7" s="20">
        <v>27</v>
      </c>
      <c r="F7" s="34">
        <v>8</v>
      </c>
      <c r="G7" s="7">
        <f>SUM(B7:F7)</f>
        <v>88.25</v>
      </c>
      <c r="H7" s="31">
        <v>3</v>
      </c>
    </row>
    <row r="8" spans="1:8" ht="15.75" x14ac:dyDescent="0.25">
      <c r="A8" s="48" t="str">
        <f>Responses!A8</f>
        <v>Page Southerland Page</v>
      </c>
      <c r="B8" s="26">
        <v>24</v>
      </c>
      <c r="C8" s="20">
        <v>13.5</v>
      </c>
      <c r="D8" s="20">
        <v>14.25</v>
      </c>
      <c r="E8" s="20">
        <v>27</v>
      </c>
      <c r="F8" s="34">
        <v>9</v>
      </c>
      <c r="G8" s="7">
        <f>SUM(B8:F8)</f>
        <v>87.75</v>
      </c>
      <c r="H8" s="29">
        <v>4</v>
      </c>
    </row>
    <row r="9" spans="1:8" ht="15.75" x14ac:dyDescent="0.25">
      <c r="A9" s="48" t="str">
        <f>Responses!A9</f>
        <v>Huitt-Zollars, Inc.</v>
      </c>
      <c r="B9" s="26">
        <v>27</v>
      </c>
      <c r="C9" s="20">
        <v>12</v>
      </c>
      <c r="D9" s="20">
        <v>10.5</v>
      </c>
      <c r="E9" s="20">
        <v>24</v>
      </c>
      <c r="F9" s="34">
        <v>7</v>
      </c>
      <c r="G9" s="7">
        <f>SUM(B9:F9)</f>
        <v>80.5</v>
      </c>
      <c r="H9" s="31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opLeftCell="A3" workbookViewId="0">
      <selection activeCell="F17" sqref="F17:F18"/>
    </sheetView>
  </sheetViews>
  <sheetFormatPr defaultRowHeight="12.75" x14ac:dyDescent="0.2"/>
  <cols>
    <col min="1" max="1" width="69.28515625" customWidth="1"/>
    <col min="2" max="2" width="8.28515625" style="22" bestFit="1" customWidth="1"/>
    <col min="3" max="3" width="6.5703125" customWidth="1"/>
    <col min="4" max="4" width="8.28515625" customWidth="1"/>
    <col min="5" max="5" width="7.85546875" customWidth="1"/>
  </cols>
  <sheetData>
    <row r="1" spans="1:8" ht="15.75" x14ac:dyDescent="0.25">
      <c r="A1" s="50" t="s">
        <v>0</v>
      </c>
      <c r="B1" s="50"/>
      <c r="C1" s="50"/>
      <c r="D1" s="50"/>
      <c r="E1" s="50"/>
      <c r="F1" s="50"/>
      <c r="G1" s="50"/>
      <c r="H1" s="44"/>
    </row>
    <row r="2" spans="1:8" ht="12.75" customHeight="1" x14ac:dyDescent="0.2">
      <c r="A2" s="51" t="str">
        <f>Responses!A2</f>
        <v>RFQ730-17082 AE University of Houston Garage No. 5</v>
      </c>
      <c r="B2" s="51"/>
      <c r="C2" s="51"/>
      <c r="D2" s="51"/>
      <c r="E2" s="51"/>
      <c r="F2" s="51"/>
      <c r="G2" s="51"/>
      <c r="H2" s="44"/>
    </row>
    <row r="3" spans="1:8" ht="15.75" thickBot="1" x14ac:dyDescent="0.25">
      <c r="A3" s="44"/>
      <c r="B3" s="49"/>
      <c r="C3" s="44"/>
      <c r="D3" s="44"/>
      <c r="E3" s="44"/>
      <c r="F3" s="44"/>
      <c r="G3" s="16"/>
      <c r="H3" s="44"/>
    </row>
    <row r="4" spans="1:8" ht="75" thickTop="1" thickBot="1" x14ac:dyDescent="0.25">
      <c r="A4" s="45" t="s">
        <v>4</v>
      </c>
      <c r="B4" s="25" t="s">
        <v>5</v>
      </c>
      <c r="C4" s="46" t="s">
        <v>6</v>
      </c>
      <c r="D4" s="46" t="s">
        <v>7</v>
      </c>
      <c r="E4" s="46" t="s">
        <v>8</v>
      </c>
      <c r="F4" s="46" t="s">
        <v>9</v>
      </c>
      <c r="G4" s="19" t="s">
        <v>10</v>
      </c>
      <c r="H4" s="47"/>
    </row>
    <row r="5" spans="1:8" ht="16.5" thickTop="1" x14ac:dyDescent="0.2">
      <c r="A5" s="48" t="str">
        <f>Responses!A5</f>
        <v>Atkins North American, Inc.</v>
      </c>
      <c r="B5" s="26">
        <v>28.8</v>
      </c>
      <c r="C5" s="20">
        <v>14.4</v>
      </c>
      <c r="D5" s="20">
        <v>12</v>
      </c>
      <c r="E5" s="20">
        <v>18</v>
      </c>
      <c r="F5" s="34">
        <v>4</v>
      </c>
      <c r="G5" s="7">
        <f>SUM(B5:F5)</f>
        <v>77.2</v>
      </c>
      <c r="H5" s="30">
        <v>1</v>
      </c>
    </row>
    <row r="6" spans="1:8" ht="15.75" x14ac:dyDescent="0.25">
      <c r="A6" s="48" t="str">
        <f>Responses!A6</f>
        <v>HKS</v>
      </c>
      <c r="B6" s="26">
        <v>18</v>
      </c>
      <c r="C6" s="20">
        <v>12</v>
      </c>
      <c r="D6" s="20">
        <v>12</v>
      </c>
      <c r="E6" s="20">
        <v>27</v>
      </c>
      <c r="F6" s="34">
        <v>5</v>
      </c>
      <c r="G6" s="7">
        <f>SUM(B6:F6)</f>
        <v>74</v>
      </c>
      <c r="H6" s="29">
        <v>2</v>
      </c>
    </row>
    <row r="7" spans="1:8" ht="15.75" x14ac:dyDescent="0.25">
      <c r="A7" s="48" t="str">
        <f>Responses!A7</f>
        <v>Corgan</v>
      </c>
      <c r="B7" s="26">
        <v>28.8</v>
      </c>
      <c r="C7" s="20">
        <v>14.4</v>
      </c>
      <c r="D7" s="20">
        <v>12</v>
      </c>
      <c r="E7" s="20">
        <v>18</v>
      </c>
      <c r="F7" s="34">
        <v>8</v>
      </c>
      <c r="G7" s="7">
        <f>SUM(B7:F7)</f>
        <v>81.2</v>
      </c>
      <c r="H7" s="31">
        <v>3</v>
      </c>
    </row>
    <row r="8" spans="1:8" ht="15.75" x14ac:dyDescent="0.25">
      <c r="A8" s="48" t="str">
        <f>Responses!A8</f>
        <v>Page Southerland Page</v>
      </c>
      <c r="B8" s="26">
        <v>29.4</v>
      </c>
      <c r="C8" s="20">
        <v>14.7</v>
      </c>
      <c r="D8" s="20">
        <v>13.5</v>
      </c>
      <c r="E8" s="20">
        <v>27</v>
      </c>
      <c r="F8" s="34">
        <v>7</v>
      </c>
      <c r="G8" s="7">
        <f>SUM(B8:F8)</f>
        <v>91.6</v>
      </c>
      <c r="H8" s="29">
        <v>4</v>
      </c>
    </row>
    <row r="9" spans="1:8" ht="15.75" x14ac:dyDescent="0.25">
      <c r="A9" s="48" t="str">
        <f>Responses!A9</f>
        <v>Huitt-Zollars, Inc.</v>
      </c>
      <c r="B9" s="26">
        <v>28.8</v>
      </c>
      <c r="C9" s="20">
        <v>14.4</v>
      </c>
      <c r="D9" s="20">
        <v>12</v>
      </c>
      <c r="E9" s="20">
        <v>18</v>
      </c>
      <c r="F9" s="34">
        <v>6</v>
      </c>
      <c r="G9" s="7">
        <f>SUM(B9:F9)</f>
        <v>79.2</v>
      </c>
      <c r="H9" s="31"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C16" sqref="C16"/>
    </sheetView>
  </sheetViews>
  <sheetFormatPr defaultRowHeight="12.75" x14ac:dyDescent="0.2"/>
  <cols>
    <col min="1" max="1" width="70.42578125" customWidth="1"/>
    <col min="2" max="2" width="7.7109375" style="22" customWidth="1"/>
    <col min="3" max="3" width="8.140625" customWidth="1"/>
    <col min="4" max="4" width="7.85546875" customWidth="1"/>
    <col min="5" max="5" width="9.42578125" customWidth="1"/>
  </cols>
  <sheetData>
    <row r="1" spans="1:8" ht="15.75" x14ac:dyDescent="0.25">
      <c r="A1" s="50" t="s">
        <v>0</v>
      </c>
      <c r="B1" s="50"/>
      <c r="C1" s="50"/>
      <c r="D1" s="50"/>
      <c r="E1" s="50"/>
      <c r="F1" s="50"/>
      <c r="G1" s="50"/>
      <c r="H1" s="44"/>
    </row>
    <row r="2" spans="1:8" ht="12.75" customHeight="1" x14ac:dyDescent="0.2">
      <c r="A2" s="51" t="str">
        <f>Responses!A2</f>
        <v>RFQ730-17082 AE University of Houston Garage No. 5</v>
      </c>
      <c r="B2" s="51"/>
      <c r="C2" s="51"/>
      <c r="D2" s="51"/>
      <c r="E2" s="51"/>
      <c r="F2" s="51"/>
      <c r="G2" s="51"/>
      <c r="H2" s="44"/>
    </row>
    <row r="3" spans="1:8" ht="15.75" thickBot="1" x14ac:dyDescent="0.25">
      <c r="A3" s="44"/>
      <c r="B3" s="49"/>
      <c r="C3" s="44"/>
      <c r="D3" s="44"/>
      <c r="E3" s="44"/>
      <c r="F3" s="44"/>
      <c r="G3" s="16"/>
      <c r="H3" s="44"/>
    </row>
    <row r="4" spans="1:8" ht="75" thickTop="1" thickBot="1" x14ac:dyDescent="0.25">
      <c r="A4" s="45" t="s">
        <v>4</v>
      </c>
      <c r="B4" s="25" t="s">
        <v>5</v>
      </c>
      <c r="C4" s="46" t="s">
        <v>6</v>
      </c>
      <c r="D4" s="46" t="s">
        <v>7</v>
      </c>
      <c r="E4" s="46" t="s">
        <v>8</v>
      </c>
      <c r="F4" s="46" t="s">
        <v>9</v>
      </c>
      <c r="G4" s="19" t="s">
        <v>10</v>
      </c>
      <c r="H4" s="47"/>
    </row>
    <row r="5" spans="1:8" ht="16.5" thickTop="1" x14ac:dyDescent="0.2">
      <c r="A5" s="48" t="str">
        <f>Responses!A5</f>
        <v>Atkins North American, Inc.</v>
      </c>
      <c r="B5" s="26">
        <v>12</v>
      </c>
      <c r="C5" s="20">
        <v>3</v>
      </c>
      <c r="D5" s="20">
        <v>6</v>
      </c>
      <c r="E5" s="20">
        <v>6</v>
      </c>
      <c r="F5" s="34">
        <v>2</v>
      </c>
      <c r="G5" s="7">
        <f>SUM(B5:F5)</f>
        <v>29</v>
      </c>
      <c r="H5" s="30">
        <v>1</v>
      </c>
    </row>
    <row r="6" spans="1:8" ht="15.75" x14ac:dyDescent="0.25">
      <c r="A6" s="48" t="str">
        <f>Responses!A6</f>
        <v>HKS</v>
      </c>
      <c r="B6" s="26">
        <v>24</v>
      </c>
      <c r="C6" s="20">
        <v>12</v>
      </c>
      <c r="D6" s="20">
        <v>9</v>
      </c>
      <c r="E6" s="20">
        <v>24</v>
      </c>
      <c r="F6" s="34">
        <v>7</v>
      </c>
      <c r="G6" s="7">
        <f>SUM(B6:F6)</f>
        <v>76</v>
      </c>
      <c r="H6" s="29">
        <v>2</v>
      </c>
    </row>
    <row r="7" spans="1:8" ht="15.75" x14ac:dyDescent="0.25">
      <c r="A7" s="48" t="str">
        <f>Responses!A7</f>
        <v>Corgan</v>
      </c>
      <c r="B7" s="26">
        <v>21</v>
      </c>
      <c r="C7" s="20">
        <v>9</v>
      </c>
      <c r="D7" s="20">
        <v>9</v>
      </c>
      <c r="E7" s="20">
        <v>18</v>
      </c>
      <c r="F7" s="34">
        <v>7</v>
      </c>
      <c r="G7" s="7">
        <f>SUM(B7:F7)</f>
        <v>64</v>
      </c>
      <c r="H7" s="31">
        <v>3</v>
      </c>
    </row>
    <row r="8" spans="1:8" ht="15.75" x14ac:dyDescent="0.25">
      <c r="A8" s="48" t="str">
        <f>Responses!A8</f>
        <v>Page Southerland Page</v>
      </c>
      <c r="B8" s="26">
        <v>30</v>
      </c>
      <c r="C8" s="20">
        <v>13.5</v>
      </c>
      <c r="D8" s="20">
        <v>13.5</v>
      </c>
      <c r="E8" s="20">
        <v>27</v>
      </c>
      <c r="F8" s="34">
        <v>9</v>
      </c>
      <c r="G8" s="7">
        <f>SUM(B8:F8)</f>
        <v>93</v>
      </c>
      <c r="H8" s="29">
        <v>4</v>
      </c>
    </row>
    <row r="9" spans="1:8" ht="15.75" x14ac:dyDescent="0.25">
      <c r="A9" s="48" t="str">
        <f>Responses!A9</f>
        <v>Huitt-Zollars, Inc.</v>
      </c>
      <c r="B9" s="26">
        <v>21</v>
      </c>
      <c r="C9" s="20">
        <v>9</v>
      </c>
      <c r="D9" s="20">
        <v>9</v>
      </c>
      <c r="E9" s="20">
        <v>18</v>
      </c>
      <c r="F9" s="34">
        <v>6</v>
      </c>
      <c r="G9" s="7">
        <f>SUM(B9:F9)</f>
        <v>63</v>
      </c>
      <c r="H9" s="31">
        <v>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B7" sqref="B7:F11"/>
    </sheetView>
  </sheetViews>
  <sheetFormatPr defaultRowHeight="12.75" x14ac:dyDescent="0.2"/>
  <cols>
    <col min="1" max="1" width="67.140625" customWidth="1"/>
    <col min="2" max="2" width="8.5703125" style="22" customWidth="1"/>
    <col min="3" max="3" width="8.85546875" customWidth="1"/>
    <col min="4" max="4" width="8" customWidth="1"/>
    <col min="5" max="5" width="9.140625" customWidth="1"/>
  </cols>
  <sheetData>
    <row r="1" spans="1:8" ht="15.75" x14ac:dyDescent="0.25">
      <c r="A1" s="76" t="s">
        <v>0</v>
      </c>
      <c r="B1" s="77"/>
      <c r="C1" s="77"/>
      <c r="D1" s="77"/>
      <c r="E1" s="77"/>
    </row>
    <row r="2" spans="1:8" ht="15" x14ac:dyDescent="0.2">
      <c r="A2" s="13"/>
      <c r="C2" s="13"/>
      <c r="D2" s="13"/>
      <c r="E2" s="17"/>
    </row>
    <row r="3" spans="1:8" ht="15.75" x14ac:dyDescent="0.25">
      <c r="A3" s="50" t="s">
        <v>0</v>
      </c>
      <c r="B3" s="50"/>
      <c r="C3" s="50"/>
      <c r="D3" s="50"/>
      <c r="E3" s="50"/>
      <c r="F3" s="50"/>
      <c r="G3" s="50"/>
      <c r="H3" s="44"/>
    </row>
    <row r="4" spans="1:8" ht="15.75" customHeight="1" x14ac:dyDescent="0.2">
      <c r="A4" s="51" t="str">
        <f>Responses!A2</f>
        <v>RFQ730-17082 AE University of Houston Garage No. 5</v>
      </c>
      <c r="B4" s="51"/>
      <c r="C4" s="51"/>
      <c r="D4" s="51"/>
      <c r="E4" s="51"/>
      <c r="F4" s="51"/>
      <c r="G4" s="51"/>
      <c r="H4" s="44"/>
    </row>
    <row r="5" spans="1:8" ht="15.75" thickBot="1" x14ac:dyDescent="0.25">
      <c r="A5" s="44"/>
      <c r="B5" s="49"/>
      <c r="C5" s="44"/>
      <c r="D5" s="44"/>
      <c r="E5" s="44"/>
      <c r="F5" s="44"/>
      <c r="G5" s="16"/>
      <c r="H5" s="44"/>
    </row>
    <row r="6" spans="1:8" ht="93" customHeight="1" thickTop="1" thickBot="1" x14ac:dyDescent="0.25">
      <c r="A6" s="45" t="s">
        <v>4</v>
      </c>
      <c r="B6" s="25" t="s">
        <v>5</v>
      </c>
      <c r="C6" s="46" t="s">
        <v>6</v>
      </c>
      <c r="D6" s="46" t="s">
        <v>7</v>
      </c>
      <c r="E6" s="46" t="s">
        <v>8</v>
      </c>
      <c r="F6" s="46" t="s">
        <v>9</v>
      </c>
      <c r="G6" s="19" t="s">
        <v>10</v>
      </c>
      <c r="H6" s="47"/>
    </row>
    <row r="7" spans="1:8" ht="16.5" thickTop="1" x14ac:dyDescent="0.2">
      <c r="A7" s="48" t="str">
        <f>Responses!A5</f>
        <v>Atkins North American, Inc.</v>
      </c>
      <c r="B7" s="26">
        <v>21</v>
      </c>
      <c r="C7" s="20">
        <v>9</v>
      </c>
      <c r="D7" s="20">
        <v>9</v>
      </c>
      <c r="E7" s="20">
        <v>15</v>
      </c>
      <c r="F7" s="34">
        <v>4</v>
      </c>
      <c r="G7" s="7">
        <f>SUM(B7:F7)</f>
        <v>58</v>
      </c>
      <c r="H7" s="30">
        <v>1</v>
      </c>
    </row>
    <row r="8" spans="1:8" ht="15.75" x14ac:dyDescent="0.25">
      <c r="A8" s="48" t="str">
        <f>Responses!A6</f>
        <v>HKS</v>
      </c>
      <c r="B8" s="26">
        <v>21</v>
      </c>
      <c r="C8" s="20">
        <v>9</v>
      </c>
      <c r="D8" s="20">
        <v>9</v>
      </c>
      <c r="E8" s="20">
        <v>18</v>
      </c>
      <c r="F8" s="34">
        <v>5</v>
      </c>
      <c r="G8" s="7">
        <f>SUM(B8:F8)</f>
        <v>62</v>
      </c>
      <c r="H8" s="29">
        <v>2</v>
      </c>
    </row>
    <row r="9" spans="1:8" ht="15.75" x14ac:dyDescent="0.25">
      <c r="A9" s="48" t="str">
        <f>Responses!A7</f>
        <v>Corgan</v>
      </c>
      <c r="B9" s="26">
        <v>21</v>
      </c>
      <c r="C9" s="20">
        <v>10.5</v>
      </c>
      <c r="D9" s="20">
        <v>9</v>
      </c>
      <c r="E9" s="20">
        <v>18</v>
      </c>
      <c r="F9" s="34">
        <v>6</v>
      </c>
      <c r="G9" s="7">
        <f>SUM(B9:F9)</f>
        <v>64.5</v>
      </c>
      <c r="H9" s="31">
        <v>3</v>
      </c>
    </row>
    <row r="10" spans="1:8" ht="15.75" x14ac:dyDescent="0.25">
      <c r="A10" s="48" t="str">
        <f>Responses!A8</f>
        <v>Page Southerland Page</v>
      </c>
      <c r="B10" s="26">
        <v>21</v>
      </c>
      <c r="C10" s="20">
        <v>10.5</v>
      </c>
      <c r="D10" s="20">
        <v>9</v>
      </c>
      <c r="E10" s="20">
        <v>18</v>
      </c>
      <c r="F10" s="34">
        <v>7</v>
      </c>
      <c r="G10" s="7">
        <f>SUM(B10:F10)</f>
        <v>65.5</v>
      </c>
      <c r="H10" s="29">
        <v>4</v>
      </c>
    </row>
    <row r="11" spans="1:8" ht="15.75" x14ac:dyDescent="0.25">
      <c r="A11" s="48" t="str">
        <f>Responses!A9</f>
        <v>Huitt-Zollars, Inc.</v>
      </c>
      <c r="B11" s="26">
        <v>21</v>
      </c>
      <c r="C11" s="20">
        <v>9</v>
      </c>
      <c r="D11" s="20">
        <v>9</v>
      </c>
      <c r="E11" s="20">
        <v>18</v>
      </c>
      <c r="F11" s="34">
        <v>6</v>
      </c>
      <c r="G11" s="7">
        <f>SUM(B11:F11)</f>
        <v>63</v>
      </c>
      <c r="H11" s="31">
        <v>5</v>
      </c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F15" sqref="F15"/>
    </sheetView>
  </sheetViews>
  <sheetFormatPr defaultRowHeight="12.75" x14ac:dyDescent="0.2"/>
  <cols>
    <col min="1" max="1" width="59.42578125" customWidth="1"/>
    <col min="2" max="2" width="7" style="22" bestFit="1" customWidth="1"/>
    <col min="3" max="3" width="9" customWidth="1"/>
    <col min="4" max="4" width="9.5703125" customWidth="1"/>
    <col min="5" max="5" width="12.28515625" customWidth="1"/>
  </cols>
  <sheetData>
    <row r="1" spans="1:8" ht="15.75" x14ac:dyDescent="0.25">
      <c r="A1" s="50" t="s">
        <v>0</v>
      </c>
      <c r="B1" s="50"/>
      <c r="C1" s="50"/>
      <c r="D1" s="50"/>
      <c r="E1" s="50"/>
      <c r="F1" s="50"/>
      <c r="G1" s="50"/>
      <c r="H1" s="44"/>
    </row>
    <row r="2" spans="1:8" ht="12.75" customHeight="1" x14ac:dyDescent="0.2">
      <c r="A2" s="51" t="str">
        <f>Responses!A2</f>
        <v>RFQ730-17082 AE University of Houston Garage No. 5</v>
      </c>
      <c r="B2" s="51"/>
      <c r="C2" s="51"/>
      <c r="D2" s="51"/>
      <c r="E2" s="51"/>
      <c r="F2" s="51"/>
      <c r="G2" s="51"/>
      <c r="H2" s="44"/>
    </row>
    <row r="3" spans="1:8" ht="15.75" thickBot="1" x14ac:dyDescent="0.25">
      <c r="A3" s="44"/>
      <c r="B3" s="49"/>
      <c r="C3" s="44"/>
      <c r="D3" s="44"/>
      <c r="E3" s="44"/>
      <c r="F3" s="44"/>
      <c r="G3" s="16"/>
      <c r="H3" s="44"/>
    </row>
    <row r="4" spans="1:8" ht="75" thickTop="1" thickBot="1" x14ac:dyDescent="0.25">
      <c r="A4" s="45" t="s">
        <v>4</v>
      </c>
      <c r="B4" s="25" t="s">
        <v>5</v>
      </c>
      <c r="C4" s="46" t="s">
        <v>6</v>
      </c>
      <c r="D4" s="46" t="s">
        <v>7</v>
      </c>
      <c r="E4" s="46" t="s">
        <v>8</v>
      </c>
      <c r="F4" s="46" t="s">
        <v>9</v>
      </c>
      <c r="G4" s="19" t="s">
        <v>10</v>
      </c>
      <c r="H4" s="47"/>
    </row>
    <row r="5" spans="1:8" ht="16.5" thickTop="1" x14ac:dyDescent="0.2">
      <c r="A5" s="48" t="str">
        <f>Responses!A5</f>
        <v>Atkins North American, Inc.</v>
      </c>
      <c r="B5" s="26">
        <v>18</v>
      </c>
      <c r="C5" s="20">
        <v>10.5</v>
      </c>
      <c r="D5" s="20">
        <v>10.5</v>
      </c>
      <c r="E5" s="20">
        <v>18</v>
      </c>
      <c r="F5" s="34">
        <v>4</v>
      </c>
      <c r="G5" s="7">
        <f>SUM(B5:F5)</f>
        <v>61</v>
      </c>
      <c r="H5" s="30">
        <v>1</v>
      </c>
    </row>
    <row r="6" spans="1:8" ht="15.75" x14ac:dyDescent="0.25">
      <c r="A6" s="48" t="str">
        <f>Responses!A6</f>
        <v>HKS</v>
      </c>
      <c r="B6" s="26">
        <v>24</v>
      </c>
      <c r="C6" s="20">
        <v>13.5</v>
      </c>
      <c r="D6" s="20">
        <v>12</v>
      </c>
      <c r="E6" s="20">
        <v>24</v>
      </c>
      <c r="F6" s="34">
        <v>9</v>
      </c>
      <c r="G6" s="7">
        <f>SUM(B6:F6)</f>
        <v>82.5</v>
      </c>
      <c r="H6" s="29">
        <v>2</v>
      </c>
    </row>
    <row r="7" spans="1:8" ht="15.75" x14ac:dyDescent="0.25">
      <c r="A7" s="48" t="str">
        <f>Responses!A7</f>
        <v>Corgan</v>
      </c>
      <c r="B7" s="26">
        <v>24</v>
      </c>
      <c r="C7" s="20">
        <v>9</v>
      </c>
      <c r="D7" s="20">
        <v>10.5</v>
      </c>
      <c r="E7" s="20">
        <v>21</v>
      </c>
      <c r="F7" s="34">
        <v>7</v>
      </c>
      <c r="G7" s="7">
        <f>SUM(B7:F7)</f>
        <v>71.5</v>
      </c>
      <c r="H7" s="31">
        <v>3</v>
      </c>
    </row>
    <row r="8" spans="1:8" ht="15.75" x14ac:dyDescent="0.25">
      <c r="A8" s="48" t="str">
        <f>Responses!A8</f>
        <v>Page Southerland Page</v>
      </c>
      <c r="B8" s="26">
        <v>27</v>
      </c>
      <c r="C8" s="20">
        <v>12</v>
      </c>
      <c r="D8" s="20">
        <v>13.5</v>
      </c>
      <c r="E8" s="20">
        <v>27</v>
      </c>
      <c r="F8" s="34">
        <v>10</v>
      </c>
      <c r="G8" s="7">
        <f>SUM(B8:F8)</f>
        <v>89.5</v>
      </c>
      <c r="H8" s="29">
        <v>4</v>
      </c>
    </row>
    <row r="9" spans="1:8" ht="15.75" x14ac:dyDescent="0.25">
      <c r="A9" s="48" t="str">
        <f>Responses!A9</f>
        <v>Huitt-Zollars, Inc.</v>
      </c>
      <c r="B9" s="26">
        <v>21</v>
      </c>
      <c r="C9" s="20">
        <v>12</v>
      </c>
      <c r="D9" s="20">
        <v>10.5</v>
      </c>
      <c r="E9" s="20">
        <v>24</v>
      </c>
      <c r="F9" s="34">
        <v>7</v>
      </c>
      <c r="G9" s="7">
        <f>SUM(B9:F9)</f>
        <v>74.5</v>
      </c>
      <c r="H9" s="31">
        <v>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opLeftCell="A2" workbookViewId="0">
      <selection activeCell="A33" sqref="A33"/>
    </sheetView>
  </sheetViews>
  <sheetFormatPr defaultRowHeight="12.75" x14ac:dyDescent="0.2"/>
  <cols>
    <col min="1" max="1" width="58" customWidth="1"/>
    <col min="2" max="2" width="9.140625" style="22"/>
  </cols>
  <sheetData>
    <row r="1" spans="1:8" ht="15.75" x14ac:dyDescent="0.25">
      <c r="A1" s="50" t="s">
        <v>0</v>
      </c>
      <c r="B1" s="50"/>
      <c r="C1" s="50"/>
      <c r="D1" s="50"/>
      <c r="E1" s="50"/>
      <c r="F1" s="50"/>
      <c r="G1" s="50"/>
      <c r="H1" s="44"/>
    </row>
    <row r="2" spans="1:8" ht="15.75" customHeight="1" x14ac:dyDescent="0.2">
      <c r="A2" s="51" t="str">
        <f>Responses!A2</f>
        <v>RFQ730-17082 AE University of Houston Garage No. 5</v>
      </c>
      <c r="B2" s="51"/>
      <c r="C2" s="51"/>
      <c r="D2" s="51"/>
      <c r="E2" s="51"/>
      <c r="F2" s="51"/>
      <c r="G2" s="51"/>
      <c r="H2" s="44"/>
    </row>
    <row r="3" spans="1:8" ht="15.75" thickBot="1" x14ac:dyDescent="0.25">
      <c r="A3" s="44"/>
      <c r="B3" s="49"/>
      <c r="C3" s="44"/>
      <c r="D3" s="44"/>
      <c r="E3" s="44"/>
      <c r="F3" s="44"/>
      <c r="G3" s="16"/>
      <c r="H3" s="44"/>
    </row>
    <row r="4" spans="1:8" ht="75" thickTop="1" thickBot="1" x14ac:dyDescent="0.25">
      <c r="A4" s="45" t="s">
        <v>4</v>
      </c>
      <c r="B4" s="25" t="s">
        <v>5</v>
      </c>
      <c r="C4" s="46" t="s">
        <v>6</v>
      </c>
      <c r="D4" s="46" t="s">
        <v>7</v>
      </c>
      <c r="E4" s="46" t="s">
        <v>8</v>
      </c>
      <c r="F4" s="46" t="s">
        <v>9</v>
      </c>
      <c r="G4" s="19" t="s">
        <v>10</v>
      </c>
      <c r="H4" s="47"/>
    </row>
    <row r="5" spans="1:8" ht="16.5" thickTop="1" x14ac:dyDescent="0.2">
      <c r="A5" s="48" t="str">
        <f>Responses!A5</f>
        <v>Atkins North American, Inc.</v>
      </c>
      <c r="B5" s="26">
        <v>21</v>
      </c>
      <c r="C5" s="20">
        <v>10.5</v>
      </c>
      <c r="D5" s="20">
        <v>9</v>
      </c>
      <c r="E5" s="20">
        <v>21</v>
      </c>
      <c r="F5" s="34">
        <v>8</v>
      </c>
      <c r="G5" s="7">
        <f>SUM(B5:F5)</f>
        <v>69.5</v>
      </c>
      <c r="H5" s="30">
        <v>1</v>
      </c>
    </row>
    <row r="6" spans="1:8" ht="15.75" x14ac:dyDescent="0.25">
      <c r="A6" s="48" t="str">
        <f>Responses!A6</f>
        <v>HKS</v>
      </c>
      <c r="B6" s="26">
        <v>18</v>
      </c>
      <c r="C6" s="20">
        <v>12</v>
      </c>
      <c r="D6" s="20">
        <v>9</v>
      </c>
      <c r="E6" s="20">
        <v>21</v>
      </c>
      <c r="F6" s="34">
        <v>6</v>
      </c>
      <c r="G6" s="7">
        <f>SUM(B6:F6)</f>
        <v>66</v>
      </c>
      <c r="H6" s="29">
        <v>2</v>
      </c>
    </row>
    <row r="7" spans="1:8" ht="15.75" x14ac:dyDescent="0.25">
      <c r="A7" s="48" t="str">
        <f>Responses!A7</f>
        <v>Corgan</v>
      </c>
      <c r="B7" s="26">
        <v>15</v>
      </c>
      <c r="C7" s="20">
        <v>9</v>
      </c>
      <c r="D7" s="20">
        <v>9</v>
      </c>
      <c r="E7" s="20">
        <v>21</v>
      </c>
      <c r="F7" s="34">
        <v>6</v>
      </c>
      <c r="G7" s="7">
        <f>SUM(B7:F7)</f>
        <v>60</v>
      </c>
      <c r="H7" s="31">
        <v>3</v>
      </c>
    </row>
    <row r="8" spans="1:8" ht="15.75" x14ac:dyDescent="0.25">
      <c r="A8" s="48" t="str">
        <f>Responses!A8</f>
        <v>Page Southerland Page</v>
      </c>
      <c r="B8" s="26">
        <v>30</v>
      </c>
      <c r="C8" s="20">
        <v>10.5</v>
      </c>
      <c r="D8" s="20">
        <v>9</v>
      </c>
      <c r="E8" s="20">
        <v>18</v>
      </c>
      <c r="F8" s="34">
        <v>7</v>
      </c>
      <c r="G8" s="7">
        <f>SUM(B8:F8)</f>
        <v>74.5</v>
      </c>
      <c r="H8" s="29">
        <v>4</v>
      </c>
    </row>
    <row r="9" spans="1:8" ht="15.75" x14ac:dyDescent="0.25">
      <c r="A9" s="48" t="str">
        <f>Responses!A9</f>
        <v>Huitt-Zollars, Inc.</v>
      </c>
      <c r="B9" s="26">
        <v>27</v>
      </c>
      <c r="C9" s="20">
        <v>10.5</v>
      </c>
      <c r="D9" s="20">
        <v>9</v>
      </c>
      <c r="E9" s="20">
        <v>21</v>
      </c>
      <c r="F9" s="34">
        <v>6</v>
      </c>
      <c r="G9" s="7">
        <f>SUM(B9:F9)</f>
        <v>73.5</v>
      </c>
      <c r="H9" s="3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J21" sqref="J21"/>
    </sheetView>
  </sheetViews>
  <sheetFormatPr defaultRowHeight="12.75" x14ac:dyDescent="0.2"/>
  <cols>
    <col min="1" max="1" width="47.140625" customWidth="1"/>
    <col min="2" max="2" width="8.140625" customWidth="1"/>
    <col min="3" max="3" width="8.5703125" customWidth="1"/>
    <col min="4" max="4" width="8.28515625" bestFit="1" customWidth="1"/>
    <col min="5" max="5" width="9.140625" customWidth="1"/>
    <col min="6" max="7" width="8.28515625" bestFit="1" customWidth="1"/>
    <col min="8" max="8" width="9.140625" style="14" customWidth="1"/>
    <col min="9" max="9" width="17.5703125" bestFit="1" customWidth="1"/>
    <col min="10" max="10" width="11.42578125" customWidth="1"/>
  </cols>
  <sheetData>
    <row r="1" spans="1:11" ht="15.75" x14ac:dyDescent="0.25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1" x14ac:dyDescent="0.2">
      <c r="A2" s="78" t="str">
        <f>Responses!A2</f>
        <v>RFQ730-17082 AE University of Houston Garage No. 5</v>
      </c>
      <c r="B2" s="79"/>
      <c r="C2" s="79"/>
      <c r="D2" s="79"/>
      <c r="E2" s="79"/>
      <c r="F2" s="79"/>
      <c r="G2" s="79"/>
      <c r="H2" s="79"/>
      <c r="I2" s="79"/>
      <c r="J2" s="79"/>
    </row>
    <row r="3" spans="1:11" ht="15.75" thickBot="1" x14ac:dyDescent="0.25">
      <c r="A3" s="15"/>
      <c r="B3" s="15"/>
      <c r="C3" s="15"/>
      <c r="D3" s="15"/>
      <c r="E3" s="15"/>
      <c r="F3" s="15"/>
      <c r="G3" s="15"/>
      <c r="H3" s="15"/>
      <c r="I3" s="17"/>
      <c r="J3" s="17"/>
    </row>
    <row r="4" spans="1:11" ht="72.75" thickBot="1" x14ac:dyDescent="0.25">
      <c r="A4" s="3" t="s">
        <v>2</v>
      </c>
      <c r="B4" s="8" t="s">
        <v>40</v>
      </c>
      <c r="C4" s="8" t="s">
        <v>41</v>
      </c>
      <c r="D4" s="8" t="s">
        <v>42</v>
      </c>
      <c r="E4" s="8" t="s">
        <v>43</v>
      </c>
      <c r="F4" s="8" t="s">
        <v>44</v>
      </c>
      <c r="G4" s="8" t="s">
        <v>45</v>
      </c>
      <c r="H4" s="8" t="s">
        <v>46</v>
      </c>
      <c r="I4" s="9" t="s">
        <v>3</v>
      </c>
      <c r="J4" s="2" t="s">
        <v>1</v>
      </c>
    </row>
    <row r="5" spans="1:11" ht="15.75" x14ac:dyDescent="0.2">
      <c r="A5" s="48" t="str">
        <f>Responses!A5</f>
        <v>Atkins North American, Inc.</v>
      </c>
      <c r="B5" s="10">
        <f>'1'!G5</f>
        <v>96</v>
      </c>
      <c r="C5" s="11">
        <f>'2'!G5</f>
        <v>87</v>
      </c>
      <c r="D5" s="11">
        <f>'3'!G5</f>
        <v>77.2</v>
      </c>
      <c r="E5" s="11">
        <f>'4'!G5</f>
        <v>29</v>
      </c>
      <c r="F5" s="11">
        <f>'5'!G7</f>
        <v>58</v>
      </c>
      <c r="G5" s="11">
        <f>'6'!G5</f>
        <v>61</v>
      </c>
      <c r="H5" s="23">
        <f>'7'!G5</f>
        <v>69.5</v>
      </c>
      <c r="I5" s="12">
        <f t="shared" ref="I5:I9" si="0">AVERAGE(B5:H5)</f>
        <v>68.242857142857147</v>
      </c>
      <c r="J5" s="56">
        <f>RANK(I5,$I$5:$I$9,0)</f>
        <v>5</v>
      </c>
      <c r="K5" s="30">
        <v>1</v>
      </c>
    </row>
    <row r="6" spans="1:11" s="58" customFormat="1" ht="15.75" x14ac:dyDescent="0.25">
      <c r="A6" s="59" t="str">
        <f>Responses!A6</f>
        <v>HKS</v>
      </c>
      <c r="B6" s="32">
        <f>'1'!G6</f>
        <v>85</v>
      </c>
      <c r="C6" s="54">
        <f>'2'!G6</f>
        <v>79</v>
      </c>
      <c r="D6" s="54">
        <f>'3'!G6</f>
        <v>74</v>
      </c>
      <c r="E6" s="54">
        <f>'4'!G6</f>
        <v>76</v>
      </c>
      <c r="F6" s="54">
        <f>'5'!G8</f>
        <v>62</v>
      </c>
      <c r="G6" s="54">
        <f>'6'!G6</f>
        <v>82.5</v>
      </c>
      <c r="H6" s="55">
        <f>'7'!G6</f>
        <v>66</v>
      </c>
      <c r="I6" s="33">
        <f t="shared" si="0"/>
        <v>74.928571428571431</v>
      </c>
      <c r="J6" s="56">
        <f>RANK(I6,$I$5:$I$9,0)</f>
        <v>3</v>
      </c>
      <c r="K6" s="29">
        <v>2</v>
      </c>
    </row>
    <row r="7" spans="1:11" s="58" customFormat="1" ht="15.75" x14ac:dyDescent="0.25">
      <c r="A7" s="59" t="str">
        <f>Responses!A7</f>
        <v>Corgan</v>
      </c>
      <c r="B7" s="32">
        <f>'1'!G7</f>
        <v>91</v>
      </c>
      <c r="C7" s="54">
        <f>'2'!G7</f>
        <v>88.25</v>
      </c>
      <c r="D7" s="54">
        <f>'3'!G7</f>
        <v>81.2</v>
      </c>
      <c r="E7" s="54">
        <f>'4'!G7</f>
        <v>64</v>
      </c>
      <c r="F7" s="54">
        <f>'5'!G9</f>
        <v>64.5</v>
      </c>
      <c r="G7" s="54">
        <f>'6'!G7</f>
        <v>71.5</v>
      </c>
      <c r="H7" s="55">
        <f>'7'!G7</f>
        <v>60</v>
      </c>
      <c r="I7" s="33">
        <f t="shared" si="0"/>
        <v>74.350000000000009</v>
      </c>
      <c r="J7" s="56">
        <f>RANK(I7,$I$5:$I$9,0)</f>
        <v>4</v>
      </c>
      <c r="K7" s="31">
        <v>3</v>
      </c>
    </row>
    <row r="8" spans="1:11" s="67" customFormat="1" ht="15.75" x14ac:dyDescent="0.25">
      <c r="A8" s="60" t="str">
        <f>Responses!A8</f>
        <v>Page Southerland Page</v>
      </c>
      <c r="B8" s="61">
        <f>'1'!G8</f>
        <v>96</v>
      </c>
      <c r="C8" s="62">
        <f>'2'!G8</f>
        <v>87.75</v>
      </c>
      <c r="D8" s="62">
        <f>'3'!G8</f>
        <v>91.6</v>
      </c>
      <c r="E8" s="62">
        <f>'4'!G8</f>
        <v>93</v>
      </c>
      <c r="F8" s="62">
        <f>'5'!G10</f>
        <v>65.5</v>
      </c>
      <c r="G8" s="62">
        <f>'6'!G8</f>
        <v>89.5</v>
      </c>
      <c r="H8" s="63">
        <f>'7'!G8</f>
        <v>74.5</v>
      </c>
      <c r="I8" s="64">
        <f t="shared" si="0"/>
        <v>85.407142857142858</v>
      </c>
      <c r="J8" s="65">
        <f>RANK(I8,$I$5:$I$9,0)</f>
        <v>1</v>
      </c>
      <c r="K8" s="66">
        <v>4</v>
      </c>
    </row>
    <row r="9" spans="1:11" s="58" customFormat="1" ht="15.75" x14ac:dyDescent="0.25">
      <c r="A9" s="59" t="str">
        <f>Responses!A9</f>
        <v>Huitt-Zollars, Inc.</v>
      </c>
      <c r="B9" s="32">
        <f>'1'!G9</f>
        <v>93.5</v>
      </c>
      <c r="C9" s="54">
        <f>'2'!G9</f>
        <v>80.5</v>
      </c>
      <c r="D9" s="54">
        <f>'3'!G9</f>
        <v>79.2</v>
      </c>
      <c r="E9" s="54">
        <f>'4'!G9</f>
        <v>63</v>
      </c>
      <c r="F9" s="54">
        <f>'5'!G11</f>
        <v>63</v>
      </c>
      <c r="G9" s="54">
        <f>'6'!G9</f>
        <v>74.5</v>
      </c>
      <c r="H9" s="55">
        <f>'7'!G9</f>
        <v>73.5</v>
      </c>
      <c r="I9" s="33">
        <f t="shared" si="0"/>
        <v>75.314285714285717</v>
      </c>
      <c r="J9" s="56">
        <f>RANK(I9,$I$5:$I$9,0)</f>
        <v>2</v>
      </c>
      <c r="K9" s="31">
        <v>5</v>
      </c>
    </row>
    <row r="10" spans="1:11" s="44" customFormat="1" x14ac:dyDescent="0.2"/>
    <row r="11" spans="1:11" ht="15" x14ac:dyDescent="0.2">
      <c r="A11" s="44"/>
      <c r="B11" s="18" t="s">
        <v>47</v>
      </c>
      <c r="C11" s="44"/>
      <c r="D11" s="44"/>
      <c r="E11" s="44"/>
      <c r="F11" s="44"/>
      <c r="H11"/>
      <c r="I11" s="14"/>
    </row>
    <row r="12" spans="1:11" ht="15" x14ac:dyDescent="0.2">
      <c r="A12" s="44"/>
      <c r="B12" s="15"/>
      <c r="C12" s="44"/>
      <c r="D12" s="44"/>
      <c r="E12" s="44"/>
      <c r="F12" s="44"/>
      <c r="H12"/>
      <c r="I12" s="14"/>
    </row>
    <row r="13" spans="1:11" ht="15" x14ac:dyDescent="0.2">
      <c r="A13" s="44"/>
      <c r="B13" s="18" t="s">
        <v>48</v>
      </c>
      <c r="C13" s="44"/>
      <c r="D13" s="44"/>
      <c r="E13" s="44"/>
      <c r="F13" s="44"/>
      <c r="H13"/>
      <c r="I13" s="14"/>
    </row>
  </sheetData>
  <mergeCells count="2">
    <mergeCell ref="A1:J1"/>
    <mergeCell ref="A2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Responses</vt:lpstr>
      <vt:lpstr>1</vt:lpstr>
      <vt:lpstr>2</vt:lpstr>
      <vt:lpstr>3</vt:lpstr>
      <vt:lpstr>4</vt:lpstr>
      <vt:lpstr>5</vt:lpstr>
      <vt:lpstr>6</vt:lpstr>
      <vt:lpstr>7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Phan, Liz</cp:lastModifiedBy>
  <cp:lastPrinted>2010-03-29T18:59:53Z</cp:lastPrinted>
  <dcterms:created xsi:type="dcterms:W3CDTF">2010-03-29T14:58:07Z</dcterms:created>
  <dcterms:modified xsi:type="dcterms:W3CDTF">2017-07-18T14:44:41Z</dcterms:modified>
</cp:coreProperties>
</file>