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05" yWindow="315" windowWidth="23340" windowHeight="10650" tabRatio="836" firstSheet="4" activeTab="10"/>
  </bookViews>
  <sheets>
    <sheet name="RFP Responses" sheetId="19" r:id="rId1"/>
    <sheet name="Evaluator 1" sheetId="74" r:id="rId2"/>
    <sheet name="Evaluator 2" sheetId="75" r:id="rId3"/>
    <sheet name="Evaluator 3" sheetId="76" r:id="rId4"/>
    <sheet name="Evaluator 4" sheetId="77" r:id="rId5"/>
    <sheet name="Evaluator 5" sheetId="78" r:id="rId6"/>
    <sheet name="Evaluator 6" sheetId="79" r:id="rId7"/>
    <sheet name="Evaluator 7" sheetId="81" r:id="rId8"/>
    <sheet name="Technical Score" sheetId="27" r:id="rId9"/>
    <sheet name="Cost Summary" sheetId="82" r:id="rId10"/>
    <sheet name="Summary" sheetId="58" r:id="rId11"/>
    <sheet name="Evaluation Matrix" sheetId="83" r:id="rId12"/>
  </sheets>
  <externalReferences>
    <externalReference r:id="rId13"/>
  </externalReferences>
  <calcPr calcId="145621"/>
</workbook>
</file>

<file path=xl/calcChain.xml><?xml version="1.0" encoding="utf-8"?>
<calcChain xmlns="http://schemas.openxmlformats.org/spreadsheetml/2006/main">
  <c r="H25" i="83" l="1"/>
  <c r="H26" i="83" s="1"/>
  <c r="H24" i="83"/>
  <c r="H23" i="83"/>
  <c r="H22" i="83"/>
  <c r="H21" i="83"/>
  <c r="H20" i="83"/>
  <c r="A2" i="83"/>
  <c r="D15" i="82" l="1"/>
  <c r="D14" i="82"/>
  <c r="D13" i="82"/>
  <c r="B13" i="82" l="1"/>
  <c r="A6" i="81" l="1"/>
  <c r="A7" i="81"/>
  <c r="A6" i="79"/>
  <c r="A7" i="79"/>
  <c r="A6" i="78"/>
  <c r="A7" i="78"/>
  <c r="A6" i="77"/>
  <c r="A7" i="77"/>
  <c r="A6" i="76"/>
  <c r="A7" i="76"/>
  <c r="A6" i="75"/>
  <c r="A7" i="75"/>
  <c r="A6" i="74"/>
  <c r="A7" i="74"/>
  <c r="A5" i="81"/>
  <c r="A5" i="79"/>
  <c r="A5" i="78"/>
  <c r="A5" i="77"/>
  <c r="A5" i="76"/>
  <c r="A5" i="75"/>
  <c r="A5" i="74"/>
  <c r="F5" i="27" l="1"/>
  <c r="C5" i="27"/>
  <c r="H6" i="74"/>
  <c r="H7" i="74"/>
  <c r="H6" i="75"/>
  <c r="H7" i="75"/>
  <c r="H6" i="76"/>
  <c r="H7" i="76"/>
  <c r="H6" i="77"/>
  <c r="H7" i="77"/>
  <c r="H6" i="78"/>
  <c r="H7" i="78"/>
  <c r="H6" i="79"/>
  <c r="H7" i="79"/>
  <c r="H6" i="81"/>
  <c r="H7" i="81"/>
  <c r="H5" i="81"/>
  <c r="H5" i="27" s="1"/>
  <c r="H5" i="79"/>
  <c r="G5" i="27" s="1"/>
  <c r="H5" i="78"/>
  <c r="H5" i="77"/>
  <c r="E5" i="27" s="1"/>
  <c r="H5" i="76"/>
  <c r="D5" i="27" s="1"/>
  <c r="H5" i="75"/>
  <c r="H5" i="74"/>
  <c r="B5" i="27" s="1"/>
  <c r="A14" i="82"/>
  <c r="A15" i="82"/>
  <c r="A13" i="82"/>
  <c r="A4" i="82"/>
  <c r="A5" i="82"/>
  <c r="A3" i="82"/>
  <c r="J3" i="82"/>
  <c r="J4" i="82"/>
  <c r="B14" i="82" s="1"/>
  <c r="J5" i="82" l="1"/>
  <c r="B15" i="82" s="1"/>
  <c r="E14" i="82"/>
  <c r="E13" i="82"/>
  <c r="E15" i="82"/>
  <c r="C14" i="82" l="1"/>
  <c r="C15" i="82"/>
  <c r="C13" i="82"/>
  <c r="H6" i="27" l="1"/>
  <c r="H7" i="27"/>
  <c r="G6" i="27"/>
  <c r="G7" i="27"/>
  <c r="F6" i="27"/>
  <c r="F7" i="27"/>
  <c r="E6" i="27"/>
  <c r="E7" i="27"/>
  <c r="D6" i="27"/>
  <c r="D7" i="27"/>
  <c r="C6" i="27"/>
  <c r="C7" i="27"/>
  <c r="B6" i="27"/>
  <c r="B7" i="27"/>
  <c r="I7" i="81" l="1"/>
  <c r="I6" i="81"/>
  <c r="I5" i="81"/>
  <c r="I7" i="78"/>
  <c r="I6" i="78"/>
  <c r="I5" i="78"/>
  <c r="I7" i="79"/>
  <c r="I6" i="79"/>
  <c r="I5" i="79"/>
  <c r="I7" i="75"/>
  <c r="I6" i="75"/>
  <c r="I5" i="75"/>
  <c r="I7" i="77"/>
  <c r="I6" i="77"/>
  <c r="I5" i="77"/>
  <c r="I7" i="76"/>
  <c r="I6" i="76"/>
  <c r="I5" i="76"/>
  <c r="I7" i="74"/>
  <c r="I6" i="74"/>
  <c r="I5" i="74"/>
  <c r="C4" i="58" l="1"/>
  <c r="D4" i="58"/>
  <c r="E4" i="58"/>
  <c r="F4" i="58"/>
  <c r="G4" i="58"/>
  <c r="H4" i="58"/>
  <c r="B4" i="58"/>
  <c r="I6" i="27" l="1"/>
  <c r="I7" i="27"/>
  <c r="I5" i="27"/>
  <c r="J7" i="27" l="1"/>
  <c r="J5" i="27"/>
  <c r="J6" i="27"/>
  <c r="H5" i="58"/>
  <c r="A6" i="27" l="1"/>
  <c r="A7" i="27"/>
  <c r="A5" i="27"/>
  <c r="H7" i="58"/>
  <c r="H6" i="58"/>
  <c r="A2" i="81"/>
  <c r="A2" i="58" l="1"/>
  <c r="A2" i="27"/>
  <c r="A2" i="79"/>
  <c r="A2" i="78"/>
  <c r="A2" i="77"/>
  <c r="A2" i="76"/>
  <c r="A2" i="75"/>
  <c r="A2" i="74"/>
  <c r="G7" i="58" l="1"/>
  <c r="G6" i="58"/>
  <c r="G5" i="58"/>
  <c r="F7" i="58" l="1"/>
  <c r="F6" i="58"/>
  <c r="F5" i="58"/>
  <c r="E7" i="58"/>
  <c r="E6" i="58"/>
  <c r="E5" i="58"/>
  <c r="D7" i="58"/>
  <c r="D6" i="58"/>
  <c r="D5" i="58"/>
  <c r="C7" i="58"/>
  <c r="C6" i="58"/>
  <c r="C5" i="58"/>
  <c r="B7" i="58"/>
  <c r="B6" i="58"/>
  <c r="B5" i="58"/>
  <c r="I7" i="58" l="1"/>
  <c r="I6" i="58"/>
  <c r="I5" i="58"/>
  <c r="J6" i="58" l="1"/>
  <c r="J5" i="58"/>
  <c r="J7" i="58"/>
  <c r="A7" i="58"/>
  <c r="A6" i="58"/>
  <c r="A5" i="58"/>
</calcChain>
</file>

<file path=xl/sharedStrings.xml><?xml version="1.0" encoding="utf-8"?>
<sst xmlns="http://schemas.openxmlformats.org/spreadsheetml/2006/main" count="140" uniqueCount="74">
  <si>
    <t xml:space="preserve">RESPONDENT SUMMARY </t>
  </si>
  <si>
    <t>Ranking</t>
  </si>
  <si>
    <t>Company/Vendor Name</t>
  </si>
  <si>
    <t>Average Score</t>
  </si>
  <si>
    <r>
      <t>RESPONDENT SUMMARY (</t>
    </r>
    <r>
      <rPr>
        <b/>
        <sz val="12"/>
        <color rgb="FFFF0000"/>
        <rFont val="Arial"/>
        <family val="2"/>
      </rPr>
      <t>TECHNICAL</t>
    </r>
    <r>
      <rPr>
        <b/>
        <sz val="12"/>
        <rFont val="Arial"/>
        <family val="2"/>
      </rPr>
      <t>)</t>
    </r>
  </si>
  <si>
    <t>Company/Vendor Name:</t>
  </si>
  <si>
    <t>Total</t>
  </si>
  <si>
    <t>RESPONDENT SUMMARY</t>
  </si>
  <si>
    <t>Team</t>
  </si>
  <si>
    <t>Pre-Construction Phase</t>
  </si>
  <si>
    <t>Construction Phase</t>
  </si>
  <si>
    <t xml:space="preserve"> </t>
  </si>
  <si>
    <t>Fee</t>
  </si>
  <si>
    <t>Fee Percentage</t>
  </si>
  <si>
    <t>Gen. Conditions %</t>
  </si>
  <si>
    <t>Gen. Conditions Amt</t>
  </si>
  <si>
    <t>Const. Duration (mo)</t>
  </si>
  <si>
    <t>CCL</t>
  </si>
  <si>
    <t>Formula =</t>
  </si>
  <si>
    <t>((1-(Vendor Amount - Lowest Vendor Amount)/Lowest Vendor Amount)*High Score)</t>
  </si>
  <si>
    <t>SCORING SUMMARY</t>
  </si>
  <si>
    <t>Bidders</t>
  </si>
  <si>
    <t>Score</t>
  </si>
  <si>
    <t>Rank</t>
  </si>
  <si>
    <t>Delta to Low Bid</t>
  </si>
  <si>
    <t>Delta % to Low Bid</t>
  </si>
  <si>
    <t>Fee Amt.</t>
  </si>
  <si>
    <t>Prepared by:</t>
  </si>
  <si>
    <t>Checked by:</t>
  </si>
  <si>
    <t>Technical</t>
  </si>
  <si>
    <t>Criterion: 1 &amp; 3</t>
  </si>
  <si>
    <t>Criterion: 2 &amp; 4</t>
  </si>
  <si>
    <t>Criterion: 5 &amp; 6</t>
  </si>
  <si>
    <t>Criterion: 7</t>
  </si>
  <si>
    <t>Criterion: 8</t>
  </si>
  <si>
    <t>Criterion: 9</t>
  </si>
  <si>
    <t>Sum of Feees &amp; Gen. Cond.</t>
  </si>
  <si>
    <t>RFQ730-17014.RFP730-17078 (Shortlist) CM@R Quadrangle Housing</t>
  </si>
  <si>
    <t>Austin Commercial</t>
  </si>
  <si>
    <t>JE Dunn Construction</t>
  </si>
  <si>
    <t>SpawGlass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</si>
  <si>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</si>
  <si>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</si>
  <si>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</si>
  <si>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</si>
  <si>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</si>
  <si>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</si>
  <si>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</si>
  <si>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RESPONDENT EVALUATION MATRIX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</si>
  <si>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</si>
  <si>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</si>
  <si>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</si>
  <si>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</si>
  <si>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</si>
  <si>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</si>
  <si>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</si>
  <si>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</si>
  <si>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</si>
  <si>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</si>
  <si>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</si>
  <si>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</si>
  <si>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</si>
  <si>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One &amp; Three -  Respondent’s Pre-Construction Phase Services, Project Execution Plan, Estimating and Cost Control Measures (Sections 4.3 &amp; 4.5)</t>
  </si>
  <si>
    <t>Two &amp; Four -  Respondent’s Construction Phase Services and Project Execution Plan, Project Planning and Scheduling (Sections 4.4 &amp; 4.6)</t>
  </si>
  <si>
    <t>Five &amp; Six -  Respondent’s Safety Management, Warranty and Service Support Programs (Sections 4.7 &amp; 4.8)</t>
  </si>
  <si>
    <t>Seven - Respondent’s Quality Control and Commissioning Program (Section 4.9)</t>
  </si>
  <si>
    <t>Eight -  Respondent’s Cost and Delivery Proposal (Section 4.10)</t>
  </si>
  <si>
    <t>DO NOT EVALUATE CRITERIA 8.  PURCHASING WILL EVALUATE.</t>
  </si>
  <si>
    <t>Nine -  Respondent’s Past University of Houston Systems Project Experience (Section 4.11)</t>
  </si>
  <si>
    <t>*Total =</t>
  </si>
  <si>
    <t>*Note:  Total should be equal to 100 if received 5-point per criterion.</t>
  </si>
  <si>
    <t>Special Instructions for Evaluators:</t>
  </si>
  <si>
    <t>Senior Buyer</t>
  </si>
  <si>
    <t>Purchasing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</si>
</sst>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[$$-409]* #,##0_);_([$$-409]* \(#,##0\);_([$$-409]* &quot;-&quot;_);_(@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7" fillId="0" borderId="0"/>
    <xf numFmtId="44" fontId="7" fillId="0" borderId="0" applyFont="0" applyFill="0" applyBorder="0" applyAlignment="0" applyProtection="0"/>
    <xf numFmtId="0" fontId="8" fillId="4" borderId="9" applyNumberFormat="0" applyFont="0" applyAlignment="0" applyProtection="0"/>
    <xf numFmtId="43" fontId="7" fillId="0" borderId="0" applyFont="0" applyFill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6" borderId="0" applyNumberFormat="0" applyBorder="0" applyAlignment="0" applyProtection="0"/>
    <xf numFmtId="0" fontId="20" fillId="23" borderId="39" applyNumberFormat="0" applyAlignment="0" applyProtection="0"/>
    <xf numFmtId="0" fontId="21" fillId="24" borderId="40" applyNumberFormat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41" applyNumberFormat="0" applyFill="0" applyAlignment="0" applyProtection="0"/>
    <xf numFmtId="0" fontId="25" fillId="0" borderId="42" applyNumberFormat="0" applyFill="0" applyAlignment="0" applyProtection="0"/>
    <xf numFmtId="0" fontId="26" fillId="0" borderId="43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39" applyNumberFormat="0" applyAlignment="0" applyProtection="0"/>
    <xf numFmtId="0" fontId="28" fillId="0" borderId="44" applyNumberFormat="0" applyFill="0" applyAlignment="0" applyProtection="0"/>
    <xf numFmtId="0" fontId="29" fillId="25" borderId="0" applyNumberFormat="0" applyBorder="0" applyAlignment="0" applyProtection="0"/>
    <xf numFmtId="0" fontId="7" fillId="4" borderId="9" applyNumberFormat="0" applyFont="0" applyAlignment="0" applyProtection="0"/>
    <xf numFmtId="0" fontId="30" fillId="23" borderId="45" applyNumberFormat="0" applyAlignment="0" applyProtection="0"/>
    <xf numFmtId="0" fontId="31" fillId="0" borderId="0" applyNumberFormat="0" applyFill="0" applyBorder="0" applyAlignment="0" applyProtection="0"/>
    <xf numFmtId="0" fontId="32" fillId="0" borderId="46" applyNumberFormat="0" applyFill="0" applyAlignment="0" applyProtection="0"/>
    <xf numFmtId="0" fontId="33" fillId="0" borderId="0" applyNumberFormat="0" applyFill="0" applyBorder="0" applyAlignment="0" applyProtection="0"/>
    <xf numFmtId="0" fontId="7" fillId="4" borderId="9" applyNumberFormat="0" applyFont="0" applyAlignment="0" applyProtection="0"/>
    <xf numFmtId="0" fontId="7" fillId="4" borderId="9" applyNumberFormat="0" applyFont="0" applyAlignment="0" applyProtection="0"/>
    <xf numFmtId="0" fontId="2" fillId="0" borderId="0"/>
  </cellStyleXfs>
  <cellXfs count="147">
    <xf numFmtId="0" fontId="0" fillId="0" borderId="0" xfId="0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6" fillId="0" borderId="3" xfId="0" applyNumberFormat="1" applyFont="1" applyBorder="1"/>
    <xf numFmtId="0" fontId="6" fillId="0" borderId="6" xfId="0" applyFont="1" applyFill="1" applyBorder="1" applyAlignment="1">
      <alignment horizontal="center"/>
    </xf>
    <xf numFmtId="164" fontId="6" fillId="0" borderId="7" xfId="0" applyNumberFormat="1" applyFont="1" applyBorder="1"/>
    <xf numFmtId="0" fontId="6" fillId="2" borderId="8" xfId="0" applyFont="1" applyFill="1" applyBorder="1"/>
    <xf numFmtId="2" fontId="6" fillId="0" borderId="10" xfId="0" applyNumberFormat="1" applyFont="1" applyBorder="1"/>
    <xf numFmtId="0" fontId="5" fillId="2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/>
    </xf>
    <xf numFmtId="0" fontId="4" fillId="0" borderId="0" xfId="1" applyFont="1"/>
    <xf numFmtId="0" fontId="4" fillId="0" borderId="11" xfId="1" applyFont="1" applyBorder="1"/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textRotation="90"/>
    </xf>
    <xf numFmtId="0" fontId="5" fillId="0" borderId="1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8" xfId="1" applyFont="1" applyFill="1" applyBorder="1" applyAlignment="1"/>
    <xf numFmtId="0" fontId="0" fillId="0" borderId="0" xfId="0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wrapText="1"/>
    </xf>
    <xf numFmtId="165" fontId="0" fillId="0" borderId="29" xfId="0" applyNumberFormat="1" applyFill="1" applyBorder="1" applyAlignment="1">
      <alignment vertical="center"/>
    </xf>
    <xf numFmtId="165" fontId="0" fillId="0" borderId="30" xfId="0" applyNumberFormat="1" applyFill="1" applyBorder="1" applyAlignment="1">
      <alignment vertical="center"/>
    </xf>
    <xf numFmtId="10" fontId="0" fillId="0" borderId="31" xfId="0" applyNumberFormat="1" applyFill="1" applyBorder="1" applyAlignment="1">
      <alignment horizontal="center" vertical="center"/>
    </xf>
    <xf numFmtId="165" fontId="12" fillId="0" borderId="28" xfId="0" applyNumberFormat="1" applyFont="1" applyFill="1" applyBorder="1" applyAlignment="1">
      <alignment vertical="center"/>
    </xf>
    <xf numFmtId="164" fontId="7" fillId="0" borderId="3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vertical="center"/>
    </xf>
    <xf numFmtId="165" fontId="14" fillId="0" borderId="34" xfId="0" applyNumberFormat="1" applyFont="1" applyFill="1" applyBorder="1" applyAlignment="1">
      <alignment horizontal="right" vertical="center"/>
    </xf>
    <xf numFmtId="165" fontId="14" fillId="0" borderId="35" xfId="0" applyNumberFormat="1" applyFont="1" applyFill="1" applyBorder="1" applyAlignment="1">
      <alignment vertical="center"/>
    </xf>
    <xf numFmtId="165" fontId="12" fillId="0" borderId="36" xfId="0" applyNumberFormat="1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16" fillId="0" borderId="36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2" fontId="16" fillId="0" borderId="38" xfId="0" applyNumberFormat="1" applyFont="1" applyFill="1" applyBorder="1" applyAlignment="1">
      <alignment horizontal="center" vertical="center"/>
    </xf>
    <xf numFmtId="1" fontId="16" fillId="0" borderId="38" xfId="0" applyNumberFormat="1" applyFont="1" applyFill="1" applyBorder="1" applyAlignment="1">
      <alignment horizontal="center" vertical="center"/>
    </xf>
    <xf numFmtId="44" fontId="0" fillId="0" borderId="38" xfId="0" applyNumberFormat="1" applyFill="1" applyBorder="1" applyAlignment="1">
      <alignment horizontal="center" vertical="center"/>
    </xf>
    <xf numFmtId="10" fontId="10" fillId="0" borderId="33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4" fillId="0" borderId="16" xfId="1" applyNumberFormat="1" applyFont="1" applyBorder="1"/>
    <xf numFmtId="0" fontId="4" fillId="0" borderId="16" xfId="1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14" fontId="6" fillId="0" borderId="0" xfId="0" applyNumberFormat="1" applyFont="1"/>
    <xf numFmtId="0" fontId="7" fillId="0" borderId="8" xfId="1" applyFont="1" applyFill="1" applyBorder="1" applyAlignment="1"/>
    <xf numFmtId="0" fontId="6" fillId="0" borderId="0" xfId="0" applyFont="1" applyFill="1"/>
    <xf numFmtId="2" fontId="6" fillId="0" borderId="7" xfId="0" applyNumberFormat="1" applyFont="1" applyFill="1" applyBorder="1"/>
    <xf numFmtId="2" fontId="6" fillId="0" borderId="3" xfId="0" applyNumberFormat="1" applyFont="1" applyFill="1" applyBorder="1"/>
    <xf numFmtId="0" fontId="7" fillId="26" borderId="23" xfId="0" applyFont="1" applyFill="1" applyBorder="1" applyAlignment="1">
      <alignment horizontal="center" vertical="center"/>
    </xf>
    <xf numFmtId="165" fontId="0" fillId="26" borderId="30" xfId="0" applyNumberFormat="1" applyFill="1" applyBorder="1" applyAlignment="1">
      <alignment vertical="center"/>
    </xf>
    <xf numFmtId="2" fontId="6" fillId="0" borderId="47" xfId="0" applyNumberFormat="1" applyFont="1" applyFill="1" applyBorder="1"/>
    <xf numFmtId="0" fontId="6" fillId="0" borderId="8" xfId="0" applyFont="1" applyFill="1" applyBorder="1"/>
    <xf numFmtId="0" fontId="4" fillId="0" borderId="5" xfId="0" applyFont="1" applyFill="1" applyBorder="1"/>
    <xf numFmtId="0" fontId="4" fillId="27" borderId="48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4" fillId="0" borderId="5" xfId="1" applyFont="1" applyBorder="1"/>
    <xf numFmtId="0" fontId="5" fillId="28" borderId="4" xfId="0" applyFont="1" applyFill="1" applyBorder="1" applyAlignment="1">
      <alignment horizontal="center" vertical="center"/>
    </xf>
    <xf numFmtId="0" fontId="16" fillId="29" borderId="0" xfId="0" applyFont="1" applyFill="1" applyAlignment="1">
      <alignment horizontal="center"/>
    </xf>
    <xf numFmtId="0" fontId="0" fillId="0" borderId="5" xfId="0" applyBorder="1" applyAlignment="1">
      <alignment vertical="center"/>
    </xf>
    <xf numFmtId="0" fontId="0" fillId="0" borderId="38" xfId="0" applyBorder="1" applyAlignment="1">
      <alignment vertical="center"/>
    </xf>
    <xf numFmtId="0" fontId="5" fillId="0" borderId="49" xfId="1" applyFont="1" applyBorder="1" applyAlignment="1">
      <alignment horizontal="center" vertical="center" textRotation="90"/>
    </xf>
    <xf numFmtId="0" fontId="0" fillId="0" borderId="30" xfId="0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0" fillId="0" borderId="50" xfId="0" applyBorder="1" applyAlignment="1">
      <alignment vertical="center"/>
    </xf>
    <xf numFmtId="0" fontId="1" fillId="0" borderId="25" xfId="0" applyFont="1" applyFill="1" applyBorder="1" applyAlignment="1">
      <alignment horizontal="center" vertical="center"/>
    </xf>
    <xf numFmtId="10" fontId="1" fillId="0" borderId="32" xfId="0" applyNumberFormat="1" applyFont="1" applyFill="1" applyBorder="1" applyAlignment="1">
      <alignment horizontal="center" vertical="center"/>
    </xf>
    <xf numFmtId="165" fontId="1" fillId="0" borderId="30" xfId="0" applyNumberFormat="1" applyFont="1" applyFill="1" applyBorder="1" applyAlignment="1">
      <alignment vertical="center"/>
    </xf>
    <xf numFmtId="10" fontId="1" fillId="0" borderId="31" xfId="0" applyNumberFormat="1" applyFont="1" applyFill="1" applyBorder="1" applyAlignment="1">
      <alignment horizontal="center" vertical="center"/>
    </xf>
    <xf numFmtId="43" fontId="7" fillId="0" borderId="0" xfId="4" applyFont="1" applyFill="1" applyAlignment="1">
      <alignment vertical="center"/>
    </xf>
    <xf numFmtId="10" fontId="0" fillId="26" borderId="30" xfId="0" applyNumberFormat="1" applyFill="1" applyBorder="1" applyAlignment="1">
      <alignment horizontal="center" vertical="center"/>
    </xf>
    <xf numFmtId="165" fontId="13" fillId="26" borderId="30" xfId="0" applyNumberFormat="1" applyFont="1" applyFill="1" applyBorder="1" applyAlignment="1">
      <alignment vertical="center"/>
    </xf>
    <xf numFmtId="0" fontId="7" fillId="26" borderId="24" xfId="0" applyFont="1" applyFill="1" applyBorder="1" applyAlignment="1">
      <alignment horizontal="center" vertical="center"/>
    </xf>
    <xf numFmtId="165" fontId="7" fillId="0" borderId="30" xfId="0" applyNumberFormat="1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/>
    </xf>
    <xf numFmtId="0" fontId="0" fillId="0" borderId="30" xfId="0" applyFill="1" applyBorder="1" applyAlignment="1">
      <alignment vertical="center"/>
    </xf>
    <xf numFmtId="0" fontId="6" fillId="30" borderId="6" xfId="0" applyFont="1" applyFill="1" applyBorder="1" applyAlignment="1">
      <alignment horizontal="center"/>
    </xf>
    <xf numFmtId="2" fontId="6" fillId="30" borderId="7" xfId="0" applyNumberFormat="1" applyFont="1" applyFill="1" applyBorder="1"/>
    <xf numFmtId="2" fontId="6" fillId="30" borderId="47" xfId="0" applyNumberFormat="1" applyFont="1" applyFill="1" applyBorder="1"/>
    <xf numFmtId="2" fontId="6" fillId="30" borderId="10" xfId="0" applyNumberFormat="1" applyFont="1" applyFill="1" applyBorder="1"/>
    <xf numFmtId="0" fontId="6" fillId="30" borderId="8" xfId="0" applyFont="1" applyFill="1" applyBorder="1"/>
    <xf numFmtId="0" fontId="6" fillId="30" borderId="0" xfId="0" applyFont="1" applyFill="1"/>
    <xf numFmtId="0" fontId="5" fillId="3" borderId="61" xfId="0" applyFont="1" applyFill="1" applyBorder="1" applyAlignment="1">
      <alignment horizontal="center"/>
    </xf>
    <xf numFmtId="0" fontId="5" fillId="3" borderId="6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1" borderId="64" xfId="0" applyFont="1" applyFill="1" applyBorder="1" applyAlignment="1">
      <alignment horizontal="center" vertical="center"/>
    </xf>
    <xf numFmtId="0" fontId="37" fillId="0" borderId="0" xfId="0" applyFont="1"/>
    <xf numFmtId="0" fontId="38" fillId="0" borderId="0" xfId="0" applyFont="1" applyAlignment="1">
      <alignment vertical="center"/>
    </xf>
    <xf numFmtId="0" fontId="4" fillId="26" borderId="5" xfId="0" applyFont="1" applyFill="1" applyBorder="1" applyAlignment="1">
      <alignment horizontal="center" vertical="center"/>
    </xf>
    <xf numFmtId="0" fontId="5" fillId="32" borderId="65" xfId="0" applyFont="1" applyFill="1" applyBorder="1" applyAlignment="1">
      <alignment horizontal="right"/>
    </xf>
    <xf numFmtId="0" fontId="5" fillId="32" borderId="6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7" fillId="0" borderId="0" xfId="1" applyAlignment="1">
      <alignment horizontal="center"/>
    </xf>
    <xf numFmtId="0" fontId="5" fillId="3" borderId="0" xfId="1" applyFon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57" xfId="0" applyFont="1" applyBorder="1" applyAlignment="1">
      <alignment horizontal="left"/>
    </xf>
    <xf numFmtId="0" fontId="4" fillId="0" borderId="58" xfId="0" applyFont="1" applyBorder="1" applyAlignment="1">
      <alignment horizontal="left"/>
    </xf>
    <xf numFmtId="0" fontId="4" fillId="0" borderId="59" xfId="0" applyFont="1" applyBorder="1" applyAlignment="1">
      <alignment horizontal="left"/>
    </xf>
    <xf numFmtId="0" fontId="34" fillId="0" borderId="0" xfId="0" applyFont="1" applyAlignment="1">
      <alignment horizontal="center"/>
    </xf>
    <xf numFmtId="0" fontId="35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5" fillId="3" borderId="51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4" fillId="0" borderId="54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/>
    </xf>
    <xf numFmtId="0" fontId="4" fillId="0" borderId="55" xfId="0" applyFont="1" applyBorder="1" applyAlignment="1">
      <alignment horizontal="left"/>
    </xf>
    <xf numFmtId="0" fontId="4" fillId="0" borderId="56" xfId="0" applyFont="1" applyBorder="1" applyAlignment="1">
      <alignment horizontal="left"/>
    </xf>
    <xf numFmtId="0" fontId="36" fillId="0" borderId="54" xfId="0" applyFont="1" applyBorder="1" applyAlignment="1">
      <alignment horizontal="left" vertical="center" wrapText="1"/>
    </xf>
    <xf numFmtId="0" fontId="36" fillId="0" borderId="55" xfId="0" applyFont="1" applyBorder="1" applyAlignment="1">
      <alignment horizontal="left" vertical="center" wrapText="1"/>
    </xf>
    <xf numFmtId="0" fontId="36" fillId="0" borderId="63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5" fillId="3" borderId="60" xfId="0" applyFont="1" applyFill="1" applyBorder="1" applyAlignment="1">
      <alignment horizontal="center"/>
    </xf>
    <xf numFmtId="0" fontId="36" fillId="0" borderId="54" xfId="0" applyFont="1" applyBorder="1" applyAlignment="1">
      <alignment vertical="center" wrapText="1"/>
    </xf>
    <xf numFmtId="0" fontId="36" fillId="0" borderId="55" xfId="0" applyFont="1" applyBorder="1" applyAlignment="1">
      <alignment vertical="center" wrapText="1"/>
    </xf>
    <xf numFmtId="0" fontId="36" fillId="0" borderId="63" xfId="0" applyFont="1" applyBorder="1" applyAlignment="1">
      <alignment vertical="center" wrapText="1"/>
    </xf>
  </cellXfs>
  <cellStyles count="49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 2" xfId="4"/>
    <cellStyle name="Currency 2" xfId="2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1"/>
    <cellStyle name="Normal 5" xfId="48"/>
    <cellStyle name="Note 2" xfId="3"/>
    <cellStyle name="Note 2 2" xfId="47"/>
    <cellStyle name="Note 2 3" xfId="46"/>
    <cellStyle name="Note 3" xfId="41"/>
    <cellStyle name="Output 2" xfId="42"/>
    <cellStyle name="Title 2" xfId="43"/>
    <cellStyle name="Total 2" xfId="44"/>
    <cellStyle name="Warning Text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im's%20Bids/FY17%20Solicitations/Facilities%20Department/RFQ's%20Folder/RFQ730-17014%20CM@R%20Quadrangle%20Housing%20Replacement%20-%20AWARDED/Evaluator%20Matrix%20RFQ730-17014.RFP730-17078%20(Shortlist)%20CM@R%20Quadrangle%20Hous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Summary"/>
    </sheetNames>
    <sheetDataSet>
      <sheetData sheetId="0">
        <row r="6">
          <cell r="A6" t="str">
            <v>Evaluator Matrix RFQ730-17014.RFP730-17078 (Shortlist) CM@R Quadrangle Housing Replacement</v>
          </cell>
        </row>
      </sheetData>
      <sheetData sheetId="1">
        <row r="4">
          <cell r="A4" t="str">
            <v>Austin Commercial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6"/>
  <sheetViews>
    <sheetView workbookViewId="0">
      <selection activeCell="A7" sqref="A7"/>
    </sheetView>
  </sheetViews>
  <sheetFormatPr defaultRowHeight="12.75" x14ac:dyDescent="0.2"/>
  <cols>
    <col min="1" max="1" width="90.42578125" customWidth="1"/>
  </cols>
  <sheetData>
    <row r="1" spans="1:2" ht="15.75" x14ac:dyDescent="0.25">
      <c r="A1" s="3" t="s">
        <v>37</v>
      </c>
    </row>
    <row r="2" spans="1:2" ht="13.5" thickBot="1" x14ac:dyDescent="0.25"/>
    <row r="3" spans="1:2" ht="26.25" customHeight="1" thickTop="1" x14ac:dyDescent="0.2">
      <c r="A3" s="63" t="s">
        <v>2</v>
      </c>
    </row>
    <row r="4" spans="1:2" ht="15" x14ac:dyDescent="0.2">
      <c r="A4" s="60" t="s">
        <v>38</v>
      </c>
      <c r="B4" s="64">
        <v>1</v>
      </c>
    </row>
    <row r="5" spans="1:2" ht="15" x14ac:dyDescent="0.2">
      <c r="A5" s="60" t="s">
        <v>39</v>
      </c>
      <c r="B5" s="61">
        <v>2</v>
      </c>
    </row>
    <row r="6" spans="1:2" ht="15" x14ac:dyDescent="0.2">
      <c r="A6" s="60" t="s">
        <v>40</v>
      </c>
      <c r="B6" s="64">
        <v>3</v>
      </c>
    </row>
  </sheetData>
  <phoneticPr fontId="3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B25" sqref="B25"/>
    </sheetView>
  </sheetViews>
  <sheetFormatPr defaultRowHeight="12.75" x14ac:dyDescent="0.2"/>
  <cols>
    <col min="1" max="1" width="24.85546875" customWidth="1"/>
    <col min="2" max="2" width="19.28515625" customWidth="1"/>
    <col min="4" max="4" width="18.28515625" customWidth="1"/>
    <col min="5" max="5" width="21.85546875" customWidth="1"/>
    <col min="6" max="6" width="16.85546875" customWidth="1"/>
    <col min="7" max="7" width="19" customWidth="1"/>
    <col min="8" max="8" width="19.42578125" customWidth="1"/>
    <col min="9" max="9" width="20.42578125" customWidth="1"/>
    <col min="10" max="10" width="26.140625" customWidth="1"/>
  </cols>
  <sheetData>
    <row r="1" spans="1:11" ht="15" x14ac:dyDescent="0.2">
      <c r="A1" s="115" t="s">
        <v>8</v>
      </c>
      <c r="B1" s="117" t="s">
        <v>9</v>
      </c>
      <c r="C1" s="118"/>
      <c r="D1" s="119" t="s">
        <v>10</v>
      </c>
      <c r="E1" s="119"/>
      <c r="F1" s="119"/>
      <c r="G1" s="119"/>
      <c r="H1" s="120" t="s">
        <v>15</v>
      </c>
      <c r="I1" s="109" t="s">
        <v>11</v>
      </c>
      <c r="J1" s="110"/>
      <c r="K1" s="111"/>
    </row>
    <row r="2" spans="1:11" ht="39" thickBot="1" x14ac:dyDescent="0.25">
      <c r="A2" s="116"/>
      <c r="B2" s="22" t="s">
        <v>12</v>
      </c>
      <c r="C2" s="55"/>
      <c r="D2" s="23" t="s">
        <v>13</v>
      </c>
      <c r="E2" s="23" t="s">
        <v>26</v>
      </c>
      <c r="F2" s="79"/>
      <c r="G2" s="79"/>
      <c r="H2" s="121"/>
      <c r="I2" s="72" t="s">
        <v>14</v>
      </c>
      <c r="J2" s="81" t="s">
        <v>36</v>
      </c>
      <c r="K2" s="24" t="s">
        <v>16</v>
      </c>
    </row>
    <row r="3" spans="1:11" ht="15" x14ac:dyDescent="0.2">
      <c r="A3" s="51" t="str">
        <f>'RFP Responses'!A4</f>
        <v>Austin Commercial</v>
      </c>
      <c r="B3" s="25">
        <v>150000</v>
      </c>
      <c r="C3" s="56"/>
      <c r="D3" s="27">
        <v>5.62E-2</v>
      </c>
      <c r="E3" s="26">
        <v>3553440</v>
      </c>
      <c r="F3" s="77"/>
      <c r="G3" s="78"/>
      <c r="H3" s="28">
        <v>4293291</v>
      </c>
      <c r="I3" s="73">
        <v>5.62E-2</v>
      </c>
      <c r="J3" s="74">
        <f>B3+E3+H3</f>
        <v>7996731</v>
      </c>
      <c r="K3" s="29">
        <v>21</v>
      </c>
    </row>
    <row r="4" spans="1:11" ht="15" x14ac:dyDescent="0.2">
      <c r="A4" s="51" t="str">
        <f>'RFP Responses'!A5</f>
        <v>JE Dunn Construction</v>
      </c>
      <c r="B4" s="25">
        <v>119000</v>
      </c>
      <c r="C4" s="56"/>
      <c r="D4" s="27">
        <v>6.5000000000000002E-2</v>
      </c>
      <c r="E4" s="26">
        <v>3814544</v>
      </c>
      <c r="F4" s="77"/>
      <c r="G4" s="78"/>
      <c r="H4" s="28">
        <v>4183260</v>
      </c>
      <c r="I4" s="75">
        <v>6.5000000000000002E-2</v>
      </c>
      <c r="J4" s="74">
        <f t="shared" ref="J4:J5" si="0">B4+E4+H4</f>
        <v>8116804</v>
      </c>
      <c r="K4" s="29">
        <v>17.5</v>
      </c>
    </row>
    <row r="5" spans="1:11" ht="15" x14ac:dyDescent="0.2">
      <c r="A5" s="51" t="str">
        <f>'RFP Responses'!A6</f>
        <v>SpawGlass</v>
      </c>
      <c r="B5" s="25">
        <v>158062</v>
      </c>
      <c r="C5" s="56"/>
      <c r="D5" s="27">
        <v>4.4999999999999998E-2</v>
      </c>
      <c r="E5" s="80">
        <v>2845125</v>
      </c>
      <c r="F5" s="77"/>
      <c r="G5" s="56"/>
      <c r="H5" s="28">
        <v>6035960</v>
      </c>
      <c r="I5" s="75">
        <v>0.1</v>
      </c>
      <c r="J5" s="74">
        <f t="shared" si="0"/>
        <v>9039147</v>
      </c>
      <c r="K5" s="29">
        <v>18</v>
      </c>
    </row>
    <row r="6" spans="1:1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13.5" thickBot="1" x14ac:dyDescent="0.25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1" ht="18.75" thickBot="1" x14ac:dyDescent="0.25">
      <c r="A8" s="30"/>
      <c r="B8" s="31"/>
      <c r="C8" s="31"/>
      <c r="D8" s="32" t="s">
        <v>17</v>
      </c>
      <c r="E8" s="33">
        <v>63225000</v>
      </c>
      <c r="F8" s="31"/>
      <c r="G8" s="31"/>
      <c r="H8" s="31"/>
      <c r="I8" s="31"/>
      <c r="J8" s="31"/>
      <c r="K8" s="31"/>
    </row>
    <row r="9" spans="1:11" ht="15.75" thickBot="1" x14ac:dyDescent="0.25">
      <c r="A9" s="30" t="s">
        <v>18</v>
      </c>
      <c r="B9" s="76" t="s">
        <v>19</v>
      </c>
      <c r="C9" s="76"/>
      <c r="D9" s="30"/>
      <c r="E9" s="30"/>
      <c r="F9" s="30"/>
      <c r="G9" s="34">
        <v>7996731</v>
      </c>
      <c r="H9" s="30"/>
      <c r="I9" s="30"/>
      <c r="J9" s="30"/>
      <c r="K9" s="30"/>
    </row>
    <row r="10" spans="1:11" ht="13.5" thickBot="1" x14ac:dyDescent="0.25">
      <c r="A10" s="30"/>
      <c r="B10" s="76"/>
      <c r="C10" s="76"/>
      <c r="D10" s="30"/>
      <c r="E10" s="30"/>
      <c r="F10" s="30"/>
      <c r="G10" s="30"/>
      <c r="H10" s="30"/>
      <c r="I10" s="30"/>
      <c r="J10" s="30"/>
      <c r="K10" s="30"/>
    </row>
    <row r="11" spans="1:11" ht="21" thickBot="1" x14ac:dyDescent="0.25">
      <c r="A11" s="112" t="s">
        <v>20</v>
      </c>
      <c r="B11" s="113"/>
      <c r="C11" s="113"/>
      <c r="D11" s="113"/>
      <c r="E11" s="114"/>
      <c r="F11" s="30"/>
      <c r="G11" s="30"/>
      <c r="H11" s="30"/>
      <c r="I11" s="30"/>
      <c r="J11" s="30"/>
      <c r="K11" s="30"/>
    </row>
    <row r="12" spans="1:11" ht="13.5" thickBot="1" x14ac:dyDescent="0.25">
      <c r="A12" s="35" t="s">
        <v>21</v>
      </c>
      <c r="B12" s="36" t="s">
        <v>22</v>
      </c>
      <c r="C12" s="36" t="s">
        <v>23</v>
      </c>
      <c r="D12" s="37" t="s">
        <v>24</v>
      </c>
      <c r="E12" s="37" t="s">
        <v>25</v>
      </c>
      <c r="F12" s="38"/>
      <c r="G12" s="30"/>
      <c r="H12" s="30"/>
      <c r="I12" s="30"/>
      <c r="J12" s="30"/>
      <c r="K12" s="30"/>
    </row>
    <row r="13" spans="1:11" ht="15" x14ac:dyDescent="0.2">
      <c r="A13" s="51" t="str">
        <f>'RFP Responses'!A4</f>
        <v>Austin Commercial</v>
      </c>
      <c r="B13" s="39">
        <f>((1-(G9-G9)/G9)*30)</f>
        <v>30</v>
      </c>
      <c r="C13" s="40">
        <f>RANK(B13,$B$13:$B$15,0)</f>
        <v>1</v>
      </c>
      <c r="D13" s="41">
        <f>$G$9-J3</f>
        <v>0</v>
      </c>
      <c r="E13" s="42">
        <f>(-D13/$G$9)</f>
        <v>0</v>
      </c>
      <c r="F13" s="43"/>
      <c r="G13" s="30"/>
      <c r="H13" s="30"/>
      <c r="I13" s="30"/>
      <c r="J13" s="30"/>
      <c r="K13" s="30"/>
    </row>
    <row r="14" spans="1:11" ht="15" x14ac:dyDescent="0.2">
      <c r="A14" s="51" t="str">
        <f>'RFP Responses'!A5</f>
        <v>JE Dunn Construction</v>
      </c>
      <c r="B14" s="44">
        <f>((1-(J4-G9)/G9)*30)</f>
        <v>29.549542181673985</v>
      </c>
      <c r="C14" s="40">
        <f>RANK(B14,$B$13:$B$15,0)</f>
        <v>2</v>
      </c>
      <c r="D14" s="41">
        <f>$G$9-J4</f>
        <v>-120073</v>
      </c>
      <c r="E14" s="42">
        <f>(-D14/$G$9)</f>
        <v>1.5015260610867116E-2</v>
      </c>
      <c r="F14" s="43"/>
      <c r="G14" s="30"/>
      <c r="H14" s="30"/>
      <c r="I14" s="30"/>
      <c r="J14" s="30"/>
      <c r="K14" s="30"/>
    </row>
    <row r="15" spans="1:11" ht="15" x14ac:dyDescent="0.2">
      <c r="A15" s="51" t="str">
        <f>'RFP Responses'!A6</f>
        <v>SpawGlass</v>
      </c>
      <c r="B15" s="44">
        <f>((1-(J5-G9)/G9)*30)</f>
        <v>26.089342007377766</v>
      </c>
      <c r="C15" s="40">
        <f>RANK(B15,$B$13:$B$15,0)</f>
        <v>3</v>
      </c>
      <c r="D15" s="41">
        <f>$G$9-J5</f>
        <v>-1042416</v>
      </c>
      <c r="E15" s="42">
        <f>(-D15/$G$9)</f>
        <v>0.13035526642074116</v>
      </c>
      <c r="F15" s="45" t="s">
        <v>11</v>
      </c>
      <c r="G15" s="30"/>
      <c r="H15" s="30"/>
      <c r="I15" s="30"/>
      <c r="J15" s="30"/>
      <c r="K15" s="30"/>
    </row>
  </sheetData>
  <mergeCells count="6">
    <mergeCell ref="I1:K1"/>
    <mergeCell ref="A11:E11"/>
    <mergeCell ref="A1:A2"/>
    <mergeCell ref="B1:C1"/>
    <mergeCell ref="D1:G1"/>
    <mergeCell ref="H1:H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12"/>
  <sheetViews>
    <sheetView tabSelected="1" workbookViewId="0">
      <selection activeCell="B13" sqref="B13"/>
    </sheetView>
  </sheetViews>
  <sheetFormatPr defaultRowHeight="15" x14ac:dyDescent="0.2"/>
  <cols>
    <col min="1" max="1" width="45.7109375" style="1" customWidth="1"/>
    <col min="2" max="2" width="13.85546875" style="1" customWidth="1"/>
    <col min="3" max="3" width="14.5703125" style="1" customWidth="1"/>
    <col min="4" max="8" width="9" style="1" customWidth="1"/>
    <col min="9" max="9" width="17.5703125" style="1" bestFit="1" customWidth="1"/>
    <col min="10" max="10" width="13.42578125" style="1" customWidth="1"/>
    <col min="11" max="16384" width="9.140625" style="1"/>
  </cols>
  <sheetData>
    <row r="1" spans="1:10" ht="15.75" x14ac:dyDescent="0.25">
      <c r="A1" s="105" t="s">
        <v>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34.5" customHeight="1" x14ac:dyDescent="0.2">
      <c r="A2" s="107" t="str">
        <f>'RFP Responses'!A1</f>
        <v>RFQ730-17014.RFP730-17078 (Shortlist) CM@R Quadrangle Housing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15.75" customHeight="1" thickBot="1" x14ac:dyDescent="0.25">
      <c r="I3" s="4"/>
      <c r="J3" s="4"/>
    </row>
    <row r="4" spans="1:10" s="2" customFormat="1" ht="130.5" customHeight="1" thickBot="1" x14ac:dyDescent="0.25">
      <c r="A4" s="6" t="s">
        <v>2</v>
      </c>
      <c r="B4" s="13" t="str">
        <f>'Technical Score'!B4</f>
        <v>Evaluator 1</v>
      </c>
      <c r="C4" s="13" t="str">
        <f>'Technical Score'!C4</f>
        <v>Evaluator 2</v>
      </c>
      <c r="D4" s="13" t="str">
        <f>'Technical Score'!D4</f>
        <v>Evaluator 3</v>
      </c>
      <c r="E4" s="13" t="str">
        <f>'Technical Score'!E4</f>
        <v>Evaluator 4</v>
      </c>
      <c r="F4" s="13" t="str">
        <f>'Technical Score'!F4</f>
        <v>Evaluator 5</v>
      </c>
      <c r="G4" s="13" t="str">
        <f>'Technical Score'!G4</f>
        <v>Evaluator 6</v>
      </c>
      <c r="H4" s="13" t="str">
        <f>'Technical Score'!H4</f>
        <v>Evaluator 7</v>
      </c>
      <c r="I4" s="5" t="s">
        <v>3</v>
      </c>
      <c r="J4" s="12" t="s">
        <v>1</v>
      </c>
    </row>
    <row r="5" spans="1:10" s="52" customFormat="1" x14ac:dyDescent="0.2">
      <c r="A5" s="8" t="str">
        <f>'RFP Responses'!A4</f>
        <v>Austin Commercial</v>
      </c>
      <c r="B5" s="53">
        <f>'Evaluator 1'!I5</f>
        <v>75</v>
      </c>
      <c r="C5" s="53">
        <f>'Evaluator 2'!I5</f>
        <v>81.25</v>
      </c>
      <c r="D5" s="53">
        <f>'Evaluator 3'!I5</f>
        <v>71</v>
      </c>
      <c r="E5" s="53">
        <f>'Evaluator 4'!I5</f>
        <v>91</v>
      </c>
      <c r="F5" s="53">
        <f>'Evaluator 5'!I5</f>
        <v>76.5</v>
      </c>
      <c r="G5" s="53">
        <f>'Evaluator 6'!I5</f>
        <v>57</v>
      </c>
      <c r="H5" s="57">
        <f>'Evaluator 7'!I5</f>
        <v>75</v>
      </c>
      <c r="I5" s="54">
        <f>AVERAGE(B5:H5)</f>
        <v>75.25</v>
      </c>
      <c r="J5" s="58">
        <f>RANK(I5,$I$5:$I$7,0)</f>
        <v>2</v>
      </c>
    </row>
    <row r="6" spans="1:10" s="88" customFormat="1" x14ac:dyDescent="0.2">
      <c r="A6" s="83" t="str">
        <f>'RFP Responses'!A5</f>
        <v>JE Dunn Construction</v>
      </c>
      <c r="B6" s="84">
        <f>'Evaluator 1'!I6</f>
        <v>81.049542181673985</v>
      </c>
      <c r="C6" s="84">
        <f>'Evaluator 2'!I6</f>
        <v>83.549542181673985</v>
      </c>
      <c r="D6" s="84">
        <f>'Evaluator 3'!I6</f>
        <v>87.549542181673985</v>
      </c>
      <c r="E6" s="84">
        <f>'Evaluator 4'!I6</f>
        <v>91.049542181673985</v>
      </c>
      <c r="F6" s="84">
        <f>'Evaluator 5'!I6</f>
        <v>87.049542181673985</v>
      </c>
      <c r="G6" s="84">
        <f>'Evaluator 6'!I6</f>
        <v>74.549542181673985</v>
      </c>
      <c r="H6" s="85">
        <f>'Evaluator 7'!I6</f>
        <v>83.549542181673985</v>
      </c>
      <c r="I6" s="86">
        <f>AVERAGE(B6:H6)</f>
        <v>84.049542181673971</v>
      </c>
      <c r="J6" s="87">
        <f>RANK(I6,$I$5:$I$7,0)</f>
        <v>1</v>
      </c>
    </row>
    <row r="7" spans="1:10" s="52" customFormat="1" x14ac:dyDescent="0.2">
      <c r="A7" s="8" t="str">
        <f>'RFP Responses'!A6</f>
        <v>SpawGlass</v>
      </c>
      <c r="B7" s="53">
        <f>'Evaluator 1'!I7</f>
        <v>76.589342007377766</v>
      </c>
      <c r="C7" s="53">
        <f>'Evaluator 2'!I7</f>
        <v>71.589342007377766</v>
      </c>
      <c r="D7" s="53">
        <f>'Evaluator 3'!I7</f>
        <v>72.089342007377766</v>
      </c>
      <c r="E7" s="53">
        <f>'Evaluator 4'!I7</f>
        <v>86.089342007377766</v>
      </c>
      <c r="F7" s="53">
        <f>'Evaluator 5'!I7</f>
        <v>69.589342007377766</v>
      </c>
      <c r="G7" s="53">
        <f>'Evaluator 6'!I7</f>
        <v>60.089342007377766</v>
      </c>
      <c r="H7" s="57">
        <f>'Evaluator 7'!I7</f>
        <v>72.089342007377766</v>
      </c>
      <c r="I7" s="54">
        <f>AVERAGE(B7:H7)</f>
        <v>72.589342007377766</v>
      </c>
      <c r="J7" s="58">
        <f>RANK(I7,$I$5:$I$7,0)</f>
        <v>3</v>
      </c>
    </row>
    <row r="10" spans="1:10" ht="15.75" x14ac:dyDescent="0.25">
      <c r="A10" s="49" t="s">
        <v>27</v>
      </c>
      <c r="B10" s="48" t="s">
        <v>72</v>
      </c>
      <c r="C10" s="50">
        <v>42858</v>
      </c>
    </row>
    <row r="12" spans="1:10" ht="15.75" x14ac:dyDescent="0.25">
      <c r="A12" s="49" t="s">
        <v>28</v>
      </c>
      <c r="B12" s="48" t="s">
        <v>73</v>
      </c>
      <c r="C12" s="50">
        <v>42858</v>
      </c>
    </row>
  </sheetData>
  <mergeCells count="2">
    <mergeCell ref="A1:J1"/>
    <mergeCell ref="A2:J2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selection activeCell="B4" sqref="B4:E4"/>
    </sheetView>
  </sheetViews>
  <sheetFormatPr defaultRowHeight="15" x14ac:dyDescent="0.2"/>
  <cols>
    <col min="1" max="1" width="24.7109375" style="48" customWidth="1"/>
    <col min="2" max="4" width="9.140625" style="48"/>
    <col min="5" max="5" width="26.5703125" style="48" customWidth="1"/>
    <col min="6" max="6" width="11" style="48" customWidth="1"/>
    <col min="7" max="7" width="11.42578125" style="48" customWidth="1"/>
    <col min="8" max="8" width="11.7109375" style="48" customWidth="1"/>
    <col min="9" max="16384" width="9.140625" style="48"/>
  </cols>
  <sheetData>
    <row r="1" spans="1:17" ht="15.75" x14ac:dyDescent="0.25">
      <c r="A1" s="105" t="s">
        <v>48</v>
      </c>
      <c r="B1" s="105"/>
      <c r="C1" s="105"/>
      <c r="D1" s="105"/>
      <c r="E1" s="105"/>
      <c r="F1" s="105"/>
      <c r="G1" s="105"/>
      <c r="H1" s="105"/>
      <c r="Q1"/>
    </row>
    <row r="2" spans="1:17" ht="15.75" x14ac:dyDescent="0.25">
      <c r="A2" s="125" t="str">
        <f>[1]Cover!A6</f>
        <v>Evaluator Matrix RFQ730-17014.RFP730-17078 (Shortlist) CM@R Quadrangle Housing Replacement</v>
      </c>
      <c r="B2" s="105"/>
      <c r="C2" s="105"/>
      <c r="D2" s="105"/>
      <c r="E2" s="105"/>
      <c r="F2" s="105"/>
      <c r="G2" s="105"/>
      <c r="H2" s="105"/>
      <c r="Q2"/>
    </row>
    <row r="3" spans="1:17" x14ac:dyDescent="0.2">
      <c r="Q3"/>
    </row>
    <row r="4" spans="1:17" ht="16.5" thickBot="1" x14ac:dyDescent="0.3">
      <c r="A4" s="48" t="s">
        <v>49</v>
      </c>
      <c r="B4" s="126"/>
      <c r="C4" s="126"/>
      <c r="D4" s="126"/>
      <c r="E4" s="126"/>
      <c r="Q4"/>
    </row>
    <row r="5" spans="1:17" x14ac:dyDescent="0.2">
      <c r="Q5"/>
    </row>
    <row r="6" spans="1:17" ht="15.75" thickBot="1" x14ac:dyDescent="0.25">
      <c r="A6" s="48" t="s">
        <v>50</v>
      </c>
      <c r="B6" s="127"/>
      <c r="C6" s="127"/>
      <c r="D6" s="127"/>
      <c r="E6" s="127"/>
      <c r="Q6"/>
    </row>
    <row r="7" spans="1:17" x14ac:dyDescent="0.2">
      <c r="Q7"/>
    </row>
    <row r="8" spans="1:17" ht="15" customHeight="1" x14ac:dyDescent="0.2">
      <c r="A8" s="128" t="s">
        <v>51</v>
      </c>
      <c r="B8" s="128"/>
      <c r="C8" s="128"/>
      <c r="D8" s="128"/>
      <c r="E8" s="128"/>
      <c r="F8" s="128"/>
      <c r="G8" s="128"/>
      <c r="H8" s="128"/>
      <c r="Q8"/>
    </row>
    <row r="9" spans="1:17" x14ac:dyDescent="0.2">
      <c r="A9" s="128"/>
      <c r="B9" s="128"/>
      <c r="C9" s="128"/>
      <c r="D9" s="128"/>
      <c r="E9" s="128"/>
      <c r="F9" s="128"/>
      <c r="G9" s="128"/>
      <c r="H9" s="128"/>
      <c r="Q9"/>
    </row>
    <row r="10" spans="1:17" ht="15.75" thickBot="1" x14ac:dyDescent="0.25">
      <c r="Q10"/>
    </row>
    <row r="11" spans="1:17" ht="16.5" thickTop="1" x14ac:dyDescent="0.25">
      <c r="A11" s="129" t="s">
        <v>52</v>
      </c>
      <c r="B11" s="130"/>
      <c r="C11" s="130"/>
      <c r="D11" s="130"/>
      <c r="E11" s="131"/>
      <c r="Q11"/>
    </row>
    <row r="12" spans="1:17" ht="15" customHeight="1" x14ac:dyDescent="0.2">
      <c r="A12" s="132" t="s">
        <v>53</v>
      </c>
      <c r="B12" s="133"/>
      <c r="C12" s="133"/>
      <c r="D12" s="133"/>
      <c r="E12" s="134"/>
      <c r="Q12"/>
    </row>
    <row r="13" spans="1:17" x14ac:dyDescent="0.2">
      <c r="A13" s="135" t="s">
        <v>54</v>
      </c>
      <c r="B13" s="136"/>
      <c r="C13" s="136"/>
      <c r="D13" s="136"/>
      <c r="E13" s="137"/>
      <c r="Q13"/>
    </row>
    <row r="14" spans="1:17" x14ac:dyDescent="0.2">
      <c r="A14" s="135" t="s">
        <v>55</v>
      </c>
      <c r="B14" s="136"/>
      <c r="C14" s="136"/>
      <c r="D14" s="136"/>
      <c r="E14" s="137"/>
      <c r="Q14"/>
    </row>
    <row r="15" spans="1:17" x14ac:dyDescent="0.2">
      <c r="A15" s="135" t="s">
        <v>56</v>
      </c>
      <c r="B15" s="136"/>
      <c r="C15" s="136"/>
      <c r="D15" s="136"/>
      <c r="E15" s="137"/>
      <c r="Q15"/>
    </row>
    <row r="16" spans="1:17" x14ac:dyDescent="0.2">
      <c r="A16" s="135" t="s">
        <v>57</v>
      </c>
      <c r="B16" s="136"/>
      <c r="C16" s="136"/>
      <c r="D16" s="136"/>
      <c r="E16" s="137"/>
      <c r="Q16"/>
    </row>
    <row r="17" spans="1:17" ht="15.75" thickBot="1" x14ac:dyDescent="0.25">
      <c r="A17" s="122" t="s">
        <v>58</v>
      </c>
      <c r="B17" s="123"/>
      <c r="C17" s="123"/>
      <c r="D17" s="123"/>
      <c r="E17" s="124"/>
      <c r="Q17"/>
    </row>
    <row r="18" spans="1:17" ht="16.5" thickTop="1" thickBot="1" x14ac:dyDescent="0.25">
      <c r="Q18"/>
    </row>
    <row r="19" spans="1:17" ht="16.5" thickTop="1" x14ac:dyDescent="0.25">
      <c r="A19" s="129" t="s">
        <v>59</v>
      </c>
      <c r="B19" s="130"/>
      <c r="C19" s="130"/>
      <c r="D19" s="130"/>
      <c r="E19" s="143"/>
      <c r="F19" s="89" t="s">
        <v>60</v>
      </c>
      <c r="G19" s="89" t="s">
        <v>61</v>
      </c>
      <c r="H19" s="90" t="s">
        <v>22</v>
      </c>
      <c r="Q19"/>
    </row>
    <row r="20" spans="1:17" s="94" customFormat="1" x14ac:dyDescent="0.2">
      <c r="A20" s="144" t="s">
        <v>62</v>
      </c>
      <c r="B20" s="145"/>
      <c r="C20" s="145"/>
      <c r="D20" s="145"/>
      <c r="E20" s="146"/>
      <c r="F20" s="91"/>
      <c r="G20" s="92">
        <v>5</v>
      </c>
      <c r="H20" s="93">
        <f t="shared" ref="H20:H25" si="0">F20*G20</f>
        <v>0</v>
      </c>
      <c r="K20" s="95"/>
      <c r="L20" s="95"/>
      <c r="M20" s="95"/>
      <c r="N20" s="95"/>
      <c r="O20" s="95"/>
      <c r="Q20"/>
    </row>
    <row r="21" spans="1:17" s="94" customFormat="1" x14ac:dyDescent="0.2">
      <c r="A21" s="144" t="s">
        <v>63</v>
      </c>
      <c r="B21" s="145"/>
      <c r="C21" s="145"/>
      <c r="D21" s="145"/>
      <c r="E21" s="146"/>
      <c r="F21" s="92"/>
      <c r="G21" s="92">
        <v>5</v>
      </c>
      <c r="H21" s="93">
        <f t="shared" si="0"/>
        <v>0</v>
      </c>
      <c r="Q21"/>
    </row>
    <row r="22" spans="1:17" s="94" customFormat="1" x14ac:dyDescent="0.2">
      <c r="A22" s="144" t="s">
        <v>64</v>
      </c>
      <c r="B22" s="145"/>
      <c r="C22" s="145"/>
      <c r="D22" s="145"/>
      <c r="E22" s="146"/>
      <c r="F22" s="92"/>
      <c r="G22" s="92">
        <v>1</v>
      </c>
      <c r="H22" s="93">
        <f t="shared" si="0"/>
        <v>0</v>
      </c>
      <c r="Q22"/>
    </row>
    <row r="23" spans="1:17" s="94" customFormat="1" x14ac:dyDescent="0.2">
      <c r="A23" s="144" t="s">
        <v>65</v>
      </c>
      <c r="B23" s="145"/>
      <c r="C23" s="145"/>
      <c r="D23" s="145"/>
      <c r="E23" s="146"/>
      <c r="F23" s="92"/>
      <c r="G23" s="92">
        <v>1</v>
      </c>
      <c r="H23" s="93">
        <f t="shared" si="0"/>
        <v>0</v>
      </c>
      <c r="Q23"/>
    </row>
    <row r="24" spans="1:17" s="94" customFormat="1" x14ac:dyDescent="0.2">
      <c r="A24" s="138" t="s">
        <v>66</v>
      </c>
      <c r="B24" s="139"/>
      <c r="C24" s="139"/>
      <c r="D24" s="139"/>
      <c r="E24" s="140"/>
      <c r="F24" s="96"/>
      <c r="G24" s="92">
        <v>6</v>
      </c>
      <c r="H24" s="93">
        <f t="shared" si="0"/>
        <v>0</v>
      </c>
      <c r="J24" s="95" t="s">
        <v>67</v>
      </c>
      <c r="Q24"/>
    </row>
    <row r="25" spans="1:17" x14ac:dyDescent="0.2">
      <c r="A25" s="138" t="s">
        <v>68</v>
      </c>
      <c r="B25" s="139"/>
      <c r="C25" s="139"/>
      <c r="D25" s="139"/>
      <c r="E25" s="140"/>
      <c r="F25" s="92"/>
      <c r="G25" s="92">
        <v>2</v>
      </c>
      <c r="H25" s="93">
        <f t="shared" si="0"/>
        <v>0</v>
      </c>
      <c r="I25" s="94"/>
      <c r="J25" s="94"/>
      <c r="K25" s="94"/>
      <c r="L25" s="94"/>
      <c r="M25" s="94"/>
      <c r="N25" s="94"/>
      <c r="O25" s="94"/>
      <c r="P25" s="94"/>
      <c r="Q25"/>
    </row>
    <row r="26" spans="1:17" ht="16.5" thickBot="1" x14ac:dyDescent="0.3">
      <c r="G26" s="97" t="s">
        <v>69</v>
      </c>
      <c r="H26" s="98">
        <f>SUM(H20:H25)</f>
        <v>0</v>
      </c>
      <c r="Q26"/>
    </row>
    <row r="27" spans="1:17" ht="15.75" x14ac:dyDescent="0.25">
      <c r="G27" s="99"/>
      <c r="H27" s="100"/>
      <c r="Q27"/>
    </row>
    <row r="28" spans="1:17" ht="15.75" x14ac:dyDescent="0.25">
      <c r="G28" s="99"/>
      <c r="H28" s="100"/>
      <c r="Q28"/>
    </row>
    <row r="29" spans="1:17" x14ac:dyDescent="0.2">
      <c r="A29" s="141" t="s">
        <v>70</v>
      </c>
      <c r="B29" s="141"/>
      <c r="C29" s="141"/>
      <c r="D29" s="141"/>
      <c r="E29" s="141"/>
      <c r="Q29"/>
    </row>
    <row r="30" spans="1:17" x14ac:dyDescent="0.2">
      <c r="Q30"/>
    </row>
    <row r="31" spans="1:17" x14ac:dyDescent="0.2">
      <c r="A31" s="142" t="s">
        <v>71</v>
      </c>
      <c r="B31" s="142"/>
      <c r="C31" s="142"/>
      <c r="Q31"/>
    </row>
    <row r="32" spans="1:17" x14ac:dyDescent="0.2">
      <c r="Q32"/>
    </row>
    <row r="33" spans="1:17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</sheetData>
  <protectedRanges>
    <protectedRange sqref="B6:E6" name="Name_1_2"/>
    <protectedRange sqref="F20:F25" name="Points_1_1_3"/>
  </protectedRanges>
  <mergeCells count="21">
    <mergeCell ref="A25:E25"/>
    <mergeCell ref="A29:E29"/>
    <mergeCell ref="A31:C31"/>
    <mergeCell ref="A19:E19"/>
    <mergeCell ref="A20:E20"/>
    <mergeCell ref="A21:E21"/>
    <mergeCell ref="A22:E22"/>
    <mergeCell ref="A23:E23"/>
    <mergeCell ref="A24:E24"/>
    <mergeCell ref="A17:E17"/>
    <mergeCell ref="A1:H1"/>
    <mergeCell ref="A2:H2"/>
    <mergeCell ref="B4:E4"/>
    <mergeCell ref="B6:E6"/>
    <mergeCell ref="A8:H9"/>
    <mergeCell ref="A11:E11"/>
    <mergeCell ref="A12:E12"/>
    <mergeCell ref="A13:E13"/>
    <mergeCell ref="A14:E14"/>
    <mergeCell ref="A15:E15"/>
    <mergeCell ref="A16:E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4" workbookViewId="0">
      <selection activeCell="E23" sqref="E23"/>
    </sheetView>
  </sheetViews>
  <sheetFormatPr defaultRowHeight="15" x14ac:dyDescent="0.2"/>
  <cols>
    <col min="1" max="1" width="41.7109375" style="14" customWidth="1"/>
    <col min="2" max="4" width="9.140625" style="14"/>
    <col min="5" max="7" width="9.140625" style="14" customWidth="1"/>
    <col min="8" max="8" width="16.42578125" style="14" customWidth="1"/>
    <col min="9" max="9" width="17.5703125" style="14" bestFit="1" customWidth="1"/>
    <col min="10" max="257" width="9.140625" style="14"/>
    <col min="258" max="258" width="41.7109375" style="14" customWidth="1"/>
    <col min="259" max="264" width="9.140625" style="14"/>
    <col min="265" max="265" width="17.5703125" style="14" bestFit="1" customWidth="1"/>
    <col min="266" max="513" width="9.140625" style="14"/>
    <col min="514" max="514" width="41.7109375" style="14" customWidth="1"/>
    <col min="515" max="520" width="9.140625" style="14"/>
    <col min="521" max="521" width="17.5703125" style="14" bestFit="1" customWidth="1"/>
    <col min="522" max="769" width="9.140625" style="14"/>
    <col min="770" max="770" width="41.7109375" style="14" customWidth="1"/>
    <col min="771" max="776" width="9.140625" style="14"/>
    <col min="777" max="777" width="17.5703125" style="14" bestFit="1" customWidth="1"/>
    <col min="778" max="1025" width="9.140625" style="14"/>
    <col min="1026" max="1026" width="41.7109375" style="14" customWidth="1"/>
    <col min="1027" max="1032" width="9.140625" style="14"/>
    <col min="1033" max="1033" width="17.5703125" style="14" bestFit="1" customWidth="1"/>
    <col min="1034" max="1281" width="9.140625" style="14"/>
    <col min="1282" max="1282" width="41.7109375" style="14" customWidth="1"/>
    <col min="1283" max="1288" width="9.140625" style="14"/>
    <col min="1289" max="1289" width="17.5703125" style="14" bestFit="1" customWidth="1"/>
    <col min="1290" max="1537" width="9.140625" style="14"/>
    <col min="1538" max="1538" width="41.7109375" style="14" customWidth="1"/>
    <col min="1539" max="1544" width="9.140625" style="14"/>
    <col min="1545" max="1545" width="17.5703125" style="14" bestFit="1" customWidth="1"/>
    <col min="1546" max="1793" width="9.140625" style="14"/>
    <col min="1794" max="1794" width="41.7109375" style="14" customWidth="1"/>
    <col min="1795" max="1800" width="9.140625" style="14"/>
    <col min="1801" max="1801" width="17.5703125" style="14" bestFit="1" customWidth="1"/>
    <col min="1802" max="2049" width="9.140625" style="14"/>
    <col min="2050" max="2050" width="41.7109375" style="14" customWidth="1"/>
    <col min="2051" max="2056" width="9.140625" style="14"/>
    <col min="2057" max="2057" width="17.5703125" style="14" bestFit="1" customWidth="1"/>
    <col min="2058" max="2305" width="9.140625" style="14"/>
    <col min="2306" max="2306" width="41.7109375" style="14" customWidth="1"/>
    <col min="2307" max="2312" width="9.140625" style="14"/>
    <col min="2313" max="2313" width="17.5703125" style="14" bestFit="1" customWidth="1"/>
    <col min="2314" max="2561" width="9.140625" style="14"/>
    <col min="2562" max="2562" width="41.7109375" style="14" customWidth="1"/>
    <col min="2563" max="2568" width="9.140625" style="14"/>
    <col min="2569" max="2569" width="17.5703125" style="14" bestFit="1" customWidth="1"/>
    <col min="2570" max="2817" width="9.140625" style="14"/>
    <col min="2818" max="2818" width="41.7109375" style="14" customWidth="1"/>
    <col min="2819" max="2824" width="9.140625" style="14"/>
    <col min="2825" max="2825" width="17.5703125" style="14" bestFit="1" customWidth="1"/>
    <col min="2826" max="3073" width="9.140625" style="14"/>
    <col min="3074" max="3074" width="41.7109375" style="14" customWidth="1"/>
    <col min="3075" max="3080" width="9.140625" style="14"/>
    <col min="3081" max="3081" width="17.5703125" style="14" bestFit="1" customWidth="1"/>
    <col min="3082" max="3329" width="9.140625" style="14"/>
    <col min="3330" max="3330" width="41.7109375" style="14" customWidth="1"/>
    <col min="3331" max="3336" width="9.140625" style="14"/>
    <col min="3337" max="3337" width="17.5703125" style="14" bestFit="1" customWidth="1"/>
    <col min="3338" max="3585" width="9.140625" style="14"/>
    <col min="3586" max="3586" width="41.7109375" style="14" customWidth="1"/>
    <col min="3587" max="3592" width="9.140625" style="14"/>
    <col min="3593" max="3593" width="17.5703125" style="14" bestFit="1" customWidth="1"/>
    <col min="3594" max="3841" width="9.140625" style="14"/>
    <col min="3842" max="3842" width="41.7109375" style="14" customWidth="1"/>
    <col min="3843" max="3848" width="9.140625" style="14"/>
    <col min="3849" max="3849" width="17.5703125" style="14" bestFit="1" customWidth="1"/>
    <col min="3850" max="4097" width="9.140625" style="14"/>
    <col min="4098" max="4098" width="41.7109375" style="14" customWidth="1"/>
    <col min="4099" max="4104" width="9.140625" style="14"/>
    <col min="4105" max="4105" width="17.5703125" style="14" bestFit="1" customWidth="1"/>
    <col min="4106" max="4353" width="9.140625" style="14"/>
    <col min="4354" max="4354" width="41.7109375" style="14" customWidth="1"/>
    <col min="4355" max="4360" width="9.140625" style="14"/>
    <col min="4361" max="4361" width="17.5703125" style="14" bestFit="1" customWidth="1"/>
    <col min="4362" max="4609" width="9.140625" style="14"/>
    <col min="4610" max="4610" width="41.7109375" style="14" customWidth="1"/>
    <col min="4611" max="4616" width="9.140625" style="14"/>
    <col min="4617" max="4617" width="17.5703125" style="14" bestFit="1" customWidth="1"/>
    <col min="4618" max="4865" width="9.140625" style="14"/>
    <col min="4866" max="4866" width="41.7109375" style="14" customWidth="1"/>
    <col min="4867" max="4872" width="9.140625" style="14"/>
    <col min="4873" max="4873" width="17.5703125" style="14" bestFit="1" customWidth="1"/>
    <col min="4874" max="5121" width="9.140625" style="14"/>
    <col min="5122" max="5122" width="41.7109375" style="14" customWidth="1"/>
    <col min="5123" max="5128" width="9.140625" style="14"/>
    <col min="5129" max="5129" width="17.5703125" style="14" bestFit="1" customWidth="1"/>
    <col min="5130" max="5377" width="9.140625" style="14"/>
    <col min="5378" max="5378" width="41.7109375" style="14" customWidth="1"/>
    <col min="5379" max="5384" width="9.140625" style="14"/>
    <col min="5385" max="5385" width="17.5703125" style="14" bestFit="1" customWidth="1"/>
    <col min="5386" max="5633" width="9.140625" style="14"/>
    <col min="5634" max="5634" width="41.7109375" style="14" customWidth="1"/>
    <col min="5635" max="5640" width="9.140625" style="14"/>
    <col min="5641" max="5641" width="17.5703125" style="14" bestFit="1" customWidth="1"/>
    <col min="5642" max="5889" width="9.140625" style="14"/>
    <col min="5890" max="5890" width="41.7109375" style="14" customWidth="1"/>
    <col min="5891" max="5896" width="9.140625" style="14"/>
    <col min="5897" max="5897" width="17.5703125" style="14" bestFit="1" customWidth="1"/>
    <col min="5898" max="6145" width="9.140625" style="14"/>
    <col min="6146" max="6146" width="41.7109375" style="14" customWidth="1"/>
    <col min="6147" max="6152" width="9.140625" style="14"/>
    <col min="6153" max="6153" width="17.5703125" style="14" bestFit="1" customWidth="1"/>
    <col min="6154" max="6401" width="9.140625" style="14"/>
    <col min="6402" max="6402" width="41.7109375" style="14" customWidth="1"/>
    <col min="6403" max="6408" width="9.140625" style="14"/>
    <col min="6409" max="6409" width="17.5703125" style="14" bestFit="1" customWidth="1"/>
    <col min="6410" max="6657" width="9.140625" style="14"/>
    <col min="6658" max="6658" width="41.7109375" style="14" customWidth="1"/>
    <col min="6659" max="6664" width="9.140625" style="14"/>
    <col min="6665" max="6665" width="17.5703125" style="14" bestFit="1" customWidth="1"/>
    <col min="6666" max="6913" width="9.140625" style="14"/>
    <col min="6914" max="6914" width="41.7109375" style="14" customWidth="1"/>
    <col min="6915" max="6920" width="9.140625" style="14"/>
    <col min="6921" max="6921" width="17.5703125" style="14" bestFit="1" customWidth="1"/>
    <col min="6922" max="7169" width="9.140625" style="14"/>
    <col min="7170" max="7170" width="41.7109375" style="14" customWidth="1"/>
    <col min="7171" max="7176" width="9.140625" style="14"/>
    <col min="7177" max="7177" width="17.5703125" style="14" bestFit="1" customWidth="1"/>
    <col min="7178" max="7425" width="9.140625" style="14"/>
    <col min="7426" max="7426" width="41.7109375" style="14" customWidth="1"/>
    <col min="7427" max="7432" width="9.140625" style="14"/>
    <col min="7433" max="7433" width="17.5703125" style="14" bestFit="1" customWidth="1"/>
    <col min="7434" max="7681" width="9.140625" style="14"/>
    <col min="7682" max="7682" width="41.7109375" style="14" customWidth="1"/>
    <col min="7683" max="7688" width="9.140625" style="14"/>
    <col min="7689" max="7689" width="17.5703125" style="14" bestFit="1" customWidth="1"/>
    <col min="7690" max="7937" width="9.140625" style="14"/>
    <col min="7938" max="7938" width="41.7109375" style="14" customWidth="1"/>
    <col min="7939" max="7944" width="9.140625" style="14"/>
    <col min="7945" max="7945" width="17.5703125" style="14" bestFit="1" customWidth="1"/>
    <col min="7946" max="8193" width="9.140625" style="14"/>
    <col min="8194" max="8194" width="41.7109375" style="14" customWidth="1"/>
    <col min="8195" max="8200" width="9.140625" style="14"/>
    <col min="8201" max="8201" width="17.5703125" style="14" bestFit="1" customWidth="1"/>
    <col min="8202" max="8449" width="9.140625" style="14"/>
    <col min="8450" max="8450" width="41.7109375" style="14" customWidth="1"/>
    <col min="8451" max="8456" width="9.140625" style="14"/>
    <col min="8457" max="8457" width="17.5703125" style="14" bestFit="1" customWidth="1"/>
    <col min="8458" max="8705" width="9.140625" style="14"/>
    <col min="8706" max="8706" width="41.7109375" style="14" customWidth="1"/>
    <col min="8707" max="8712" width="9.140625" style="14"/>
    <col min="8713" max="8713" width="17.5703125" style="14" bestFit="1" customWidth="1"/>
    <col min="8714" max="8961" width="9.140625" style="14"/>
    <col min="8962" max="8962" width="41.7109375" style="14" customWidth="1"/>
    <col min="8963" max="8968" width="9.140625" style="14"/>
    <col min="8969" max="8969" width="17.5703125" style="14" bestFit="1" customWidth="1"/>
    <col min="8970" max="9217" width="9.140625" style="14"/>
    <col min="9218" max="9218" width="41.7109375" style="14" customWidth="1"/>
    <col min="9219" max="9224" width="9.140625" style="14"/>
    <col min="9225" max="9225" width="17.5703125" style="14" bestFit="1" customWidth="1"/>
    <col min="9226" max="9473" width="9.140625" style="14"/>
    <col min="9474" max="9474" width="41.7109375" style="14" customWidth="1"/>
    <col min="9475" max="9480" width="9.140625" style="14"/>
    <col min="9481" max="9481" width="17.5703125" style="14" bestFit="1" customWidth="1"/>
    <col min="9482" max="9729" width="9.140625" style="14"/>
    <col min="9730" max="9730" width="41.7109375" style="14" customWidth="1"/>
    <col min="9731" max="9736" width="9.140625" style="14"/>
    <col min="9737" max="9737" width="17.5703125" style="14" bestFit="1" customWidth="1"/>
    <col min="9738" max="9985" width="9.140625" style="14"/>
    <col min="9986" max="9986" width="41.7109375" style="14" customWidth="1"/>
    <col min="9987" max="9992" width="9.140625" style="14"/>
    <col min="9993" max="9993" width="17.5703125" style="14" bestFit="1" customWidth="1"/>
    <col min="9994" max="10241" width="9.140625" style="14"/>
    <col min="10242" max="10242" width="41.7109375" style="14" customWidth="1"/>
    <col min="10243" max="10248" width="9.140625" style="14"/>
    <col min="10249" max="10249" width="17.5703125" style="14" bestFit="1" customWidth="1"/>
    <col min="10250" max="10497" width="9.140625" style="14"/>
    <col min="10498" max="10498" width="41.7109375" style="14" customWidth="1"/>
    <col min="10499" max="10504" width="9.140625" style="14"/>
    <col min="10505" max="10505" width="17.5703125" style="14" bestFit="1" customWidth="1"/>
    <col min="10506" max="10753" width="9.140625" style="14"/>
    <col min="10754" max="10754" width="41.7109375" style="14" customWidth="1"/>
    <col min="10755" max="10760" width="9.140625" style="14"/>
    <col min="10761" max="10761" width="17.5703125" style="14" bestFit="1" customWidth="1"/>
    <col min="10762" max="11009" width="9.140625" style="14"/>
    <col min="11010" max="11010" width="41.7109375" style="14" customWidth="1"/>
    <col min="11011" max="11016" width="9.140625" style="14"/>
    <col min="11017" max="11017" width="17.5703125" style="14" bestFit="1" customWidth="1"/>
    <col min="11018" max="11265" width="9.140625" style="14"/>
    <col min="11266" max="11266" width="41.7109375" style="14" customWidth="1"/>
    <col min="11267" max="11272" width="9.140625" style="14"/>
    <col min="11273" max="11273" width="17.5703125" style="14" bestFit="1" customWidth="1"/>
    <col min="11274" max="11521" width="9.140625" style="14"/>
    <col min="11522" max="11522" width="41.7109375" style="14" customWidth="1"/>
    <col min="11523" max="11528" width="9.140625" style="14"/>
    <col min="11529" max="11529" width="17.5703125" style="14" bestFit="1" customWidth="1"/>
    <col min="11530" max="11777" width="9.140625" style="14"/>
    <col min="11778" max="11778" width="41.7109375" style="14" customWidth="1"/>
    <col min="11779" max="11784" width="9.140625" style="14"/>
    <col min="11785" max="11785" width="17.5703125" style="14" bestFit="1" customWidth="1"/>
    <col min="11786" max="12033" width="9.140625" style="14"/>
    <col min="12034" max="12034" width="41.7109375" style="14" customWidth="1"/>
    <col min="12035" max="12040" width="9.140625" style="14"/>
    <col min="12041" max="12041" width="17.5703125" style="14" bestFit="1" customWidth="1"/>
    <col min="12042" max="12289" width="9.140625" style="14"/>
    <col min="12290" max="12290" width="41.7109375" style="14" customWidth="1"/>
    <col min="12291" max="12296" width="9.140625" style="14"/>
    <col min="12297" max="12297" width="17.5703125" style="14" bestFit="1" customWidth="1"/>
    <col min="12298" max="12545" width="9.140625" style="14"/>
    <col min="12546" max="12546" width="41.7109375" style="14" customWidth="1"/>
    <col min="12547" max="12552" width="9.140625" style="14"/>
    <col min="12553" max="12553" width="17.5703125" style="14" bestFit="1" customWidth="1"/>
    <col min="12554" max="12801" width="9.140625" style="14"/>
    <col min="12802" max="12802" width="41.7109375" style="14" customWidth="1"/>
    <col min="12803" max="12808" width="9.140625" style="14"/>
    <col min="12809" max="12809" width="17.5703125" style="14" bestFit="1" customWidth="1"/>
    <col min="12810" max="13057" width="9.140625" style="14"/>
    <col min="13058" max="13058" width="41.7109375" style="14" customWidth="1"/>
    <col min="13059" max="13064" width="9.140625" style="14"/>
    <col min="13065" max="13065" width="17.5703125" style="14" bestFit="1" customWidth="1"/>
    <col min="13066" max="13313" width="9.140625" style="14"/>
    <col min="13314" max="13314" width="41.7109375" style="14" customWidth="1"/>
    <col min="13315" max="13320" width="9.140625" style="14"/>
    <col min="13321" max="13321" width="17.5703125" style="14" bestFit="1" customWidth="1"/>
    <col min="13322" max="13569" width="9.140625" style="14"/>
    <col min="13570" max="13570" width="41.7109375" style="14" customWidth="1"/>
    <col min="13571" max="13576" width="9.140625" style="14"/>
    <col min="13577" max="13577" width="17.5703125" style="14" bestFit="1" customWidth="1"/>
    <col min="13578" max="13825" width="9.140625" style="14"/>
    <col min="13826" max="13826" width="41.7109375" style="14" customWidth="1"/>
    <col min="13827" max="13832" width="9.140625" style="14"/>
    <col min="13833" max="13833" width="17.5703125" style="14" bestFit="1" customWidth="1"/>
    <col min="13834" max="14081" width="9.140625" style="14"/>
    <col min="14082" max="14082" width="41.7109375" style="14" customWidth="1"/>
    <col min="14083" max="14088" width="9.140625" style="14"/>
    <col min="14089" max="14089" width="17.5703125" style="14" bestFit="1" customWidth="1"/>
    <col min="14090" max="14337" width="9.140625" style="14"/>
    <col min="14338" max="14338" width="41.7109375" style="14" customWidth="1"/>
    <col min="14339" max="14344" width="9.140625" style="14"/>
    <col min="14345" max="14345" width="17.5703125" style="14" bestFit="1" customWidth="1"/>
    <col min="14346" max="14593" width="9.140625" style="14"/>
    <col min="14594" max="14594" width="41.7109375" style="14" customWidth="1"/>
    <col min="14595" max="14600" width="9.140625" style="14"/>
    <col min="14601" max="14601" width="17.5703125" style="14" bestFit="1" customWidth="1"/>
    <col min="14602" max="14849" width="9.140625" style="14"/>
    <col min="14850" max="14850" width="41.7109375" style="14" customWidth="1"/>
    <col min="14851" max="14856" width="9.140625" style="14"/>
    <col min="14857" max="14857" width="17.5703125" style="14" bestFit="1" customWidth="1"/>
    <col min="14858" max="15105" width="9.140625" style="14"/>
    <col min="15106" max="15106" width="41.7109375" style="14" customWidth="1"/>
    <col min="15107" max="15112" width="9.140625" style="14"/>
    <col min="15113" max="15113" width="17.5703125" style="14" bestFit="1" customWidth="1"/>
    <col min="15114" max="15361" width="9.140625" style="14"/>
    <col min="15362" max="15362" width="41.7109375" style="14" customWidth="1"/>
    <col min="15363" max="15368" width="9.140625" style="14"/>
    <col min="15369" max="15369" width="17.5703125" style="14" bestFit="1" customWidth="1"/>
    <col min="15370" max="15617" width="9.140625" style="14"/>
    <col min="15618" max="15618" width="41.7109375" style="14" customWidth="1"/>
    <col min="15619" max="15624" width="9.140625" style="14"/>
    <col min="15625" max="15625" width="17.5703125" style="14" bestFit="1" customWidth="1"/>
    <col min="15626" max="15873" width="9.140625" style="14"/>
    <col min="15874" max="15874" width="41.7109375" style="14" customWidth="1"/>
    <col min="15875" max="15880" width="9.140625" style="14"/>
    <col min="15881" max="15881" width="17.5703125" style="14" bestFit="1" customWidth="1"/>
    <col min="15882" max="16129" width="9.140625" style="14"/>
    <col min="16130" max="16130" width="41.7109375" style="14" customWidth="1"/>
    <col min="16131" max="16136" width="9.140625" style="14"/>
    <col min="16137" max="16137" width="17.5703125" style="14" bestFit="1" customWidth="1"/>
    <col min="16138" max="16384" width="9.140625" style="14"/>
  </cols>
  <sheetData>
    <row r="1" spans="1:9" ht="15.75" x14ac:dyDescent="0.25">
      <c r="A1" s="101" t="s">
        <v>0</v>
      </c>
      <c r="B1" s="102"/>
      <c r="C1" s="102"/>
      <c r="D1" s="102"/>
      <c r="E1" s="102"/>
      <c r="F1" s="102"/>
      <c r="G1" s="102"/>
      <c r="H1" s="102"/>
      <c r="I1" s="102"/>
    </row>
    <row r="2" spans="1:9" ht="45.75" customHeight="1" x14ac:dyDescent="0.2">
      <c r="A2" s="103" t="str">
        <f>'RFP Responses'!A1</f>
        <v>RFQ730-17014.RFP730-17078 (Shortlist) CM@R Quadrangle Housing</v>
      </c>
      <c r="B2" s="104"/>
      <c r="C2" s="104"/>
      <c r="D2" s="104"/>
      <c r="E2" s="104"/>
      <c r="F2" s="104"/>
      <c r="G2" s="104"/>
      <c r="H2" s="104"/>
      <c r="I2" s="104"/>
    </row>
    <row r="3" spans="1:9" ht="15.75" thickBot="1" x14ac:dyDescent="0.25">
      <c r="I3" s="15"/>
    </row>
    <row r="4" spans="1:9" s="19" customFormat="1" ht="130.5" customHeight="1" thickTop="1" thickBot="1" x14ac:dyDescent="0.25">
      <c r="A4" s="16" t="s">
        <v>5</v>
      </c>
      <c r="B4" s="17" t="s">
        <v>30</v>
      </c>
      <c r="C4" s="17" t="s">
        <v>31</v>
      </c>
      <c r="D4" s="17" t="s">
        <v>32</v>
      </c>
      <c r="E4" s="17" t="s">
        <v>33</v>
      </c>
      <c r="F4" s="67" t="s">
        <v>34</v>
      </c>
      <c r="G4" s="67" t="s">
        <v>35</v>
      </c>
      <c r="H4" s="18" t="s">
        <v>29</v>
      </c>
      <c r="I4" s="18" t="s">
        <v>6</v>
      </c>
    </row>
    <row r="5" spans="1:9" s="19" customFormat="1" ht="16.5" thickTop="1" x14ac:dyDescent="0.2">
      <c r="A5" s="20" t="str">
        <f>'RFP Responses'!A4</f>
        <v>Austin Commercial</v>
      </c>
      <c r="B5" s="59">
        <v>15</v>
      </c>
      <c r="C5" s="59">
        <v>17.5</v>
      </c>
      <c r="D5" s="59">
        <v>3.5</v>
      </c>
      <c r="E5" s="66">
        <v>3</v>
      </c>
      <c r="F5" s="66">
        <v>30</v>
      </c>
      <c r="G5" s="68">
        <v>6</v>
      </c>
      <c r="H5" s="68">
        <f>B5+C5+E5+D5+G5</f>
        <v>45</v>
      </c>
      <c r="I5" s="46">
        <f>SUM(B5:G5)</f>
        <v>75</v>
      </c>
    </row>
    <row r="6" spans="1:9" x14ac:dyDescent="0.2">
      <c r="A6" s="20" t="str">
        <f>'RFP Responses'!A5</f>
        <v>JE Dunn Construction</v>
      </c>
      <c r="B6" s="59">
        <v>20</v>
      </c>
      <c r="C6" s="59">
        <v>17.5</v>
      </c>
      <c r="D6" s="59">
        <v>4</v>
      </c>
      <c r="E6" s="65">
        <v>4</v>
      </c>
      <c r="F6" s="65">
        <v>29.549542181673985</v>
      </c>
      <c r="G6" s="68">
        <v>6</v>
      </c>
      <c r="H6" s="68">
        <f t="shared" ref="H6:H7" si="0">B6+C6+E6+D6+G6</f>
        <v>51.5</v>
      </c>
      <c r="I6" s="46">
        <f>SUM(B6:G6)</f>
        <v>81.049542181673985</v>
      </c>
    </row>
    <row r="7" spans="1:9" x14ac:dyDescent="0.2">
      <c r="A7" s="20" t="str">
        <f>'RFP Responses'!A6</f>
        <v>SpawGlass</v>
      </c>
      <c r="B7" s="59">
        <v>20</v>
      </c>
      <c r="C7" s="59">
        <v>17.5</v>
      </c>
      <c r="D7" s="59">
        <v>3.5</v>
      </c>
      <c r="E7" s="65">
        <v>3.5</v>
      </c>
      <c r="F7" s="65">
        <v>26.089342007377766</v>
      </c>
      <c r="G7" s="68">
        <v>6</v>
      </c>
      <c r="H7" s="68">
        <f t="shared" si="0"/>
        <v>50.5</v>
      </c>
      <c r="I7" s="46">
        <f>SUM(B7:G7)</f>
        <v>76.589342007377766</v>
      </c>
    </row>
  </sheetData>
  <mergeCells count="2">
    <mergeCell ref="A1:I1"/>
    <mergeCell ref="A2:I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F5" sqref="F5:F7"/>
    </sheetView>
  </sheetViews>
  <sheetFormatPr defaultRowHeight="15" x14ac:dyDescent="0.2"/>
  <cols>
    <col min="1" max="1" width="41.7109375" style="14" customWidth="1"/>
    <col min="2" max="7" width="9.140625" style="14"/>
    <col min="8" max="8" width="17.7109375" style="14" customWidth="1"/>
    <col min="9" max="9" width="17.5703125" style="14" bestFit="1" customWidth="1"/>
    <col min="10" max="257" width="9.140625" style="14"/>
    <col min="258" max="258" width="41.7109375" style="14" customWidth="1"/>
    <col min="259" max="264" width="9.140625" style="14"/>
    <col min="265" max="265" width="17.5703125" style="14" bestFit="1" customWidth="1"/>
    <col min="266" max="513" width="9.140625" style="14"/>
    <col min="514" max="514" width="41.7109375" style="14" customWidth="1"/>
    <col min="515" max="520" width="9.140625" style="14"/>
    <col min="521" max="521" width="17.5703125" style="14" bestFit="1" customWidth="1"/>
    <col min="522" max="769" width="9.140625" style="14"/>
    <col min="770" max="770" width="41.7109375" style="14" customWidth="1"/>
    <col min="771" max="776" width="9.140625" style="14"/>
    <col min="777" max="777" width="17.5703125" style="14" bestFit="1" customWidth="1"/>
    <col min="778" max="1025" width="9.140625" style="14"/>
    <col min="1026" max="1026" width="41.7109375" style="14" customWidth="1"/>
    <col min="1027" max="1032" width="9.140625" style="14"/>
    <col min="1033" max="1033" width="17.5703125" style="14" bestFit="1" customWidth="1"/>
    <col min="1034" max="1281" width="9.140625" style="14"/>
    <col min="1282" max="1282" width="41.7109375" style="14" customWidth="1"/>
    <col min="1283" max="1288" width="9.140625" style="14"/>
    <col min="1289" max="1289" width="17.5703125" style="14" bestFit="1" customWidth="1"/>
    <col min="1290" max="1537" width="9.140625" style="14"/>
    <col min="1538" max="1538" width="41.7109375" style="14" customWidth="1"/>
    <col min="1539" max="1544" width="9.140625" style="14"/>
    <col min="1545" max="1545" width="17.5703125" style="14" bestFit="1" customWidth="1"/>
    <col min="1546" max="1793" width="9.140625" style="14"/>
    <col min="1794" max="1794" width="41.7109375" style="14" customWidth="1"/>
    <col min="1795" max="1800" width="9.140625" style="14"/>
    <col min="1801" max="1801" width="17.5703125" style="14" bestFit="1" customWidth="1"/>
    <col min="1802" max="2049" width="9.140625" style="14"/>
    <col min="2050" max="2050" width="41.7109375" style="14" customWidth="1"/>
    <col min="2051" max="2056" width="9.140625" style="14"/>
    <col min="2057" max="2057" width="17.5703125" style="14" bestFit="1" customWidth="1"/>
    <col min="2058" max="2305" width="9.140625" style="14"/>
    <col min="2306" max="2306" width="41.7109375" style="14" customWidth="1"/>
    <col min="2307" max="2312" width="9.140625" style="14"/>
    <col min="2313" max="2313" width="17.5703125" style="14" bestFit="1" customWidth="1"/>
    <col min="2314" max="2561" width="9.140625" style="14"/>
    <col min="2562" max="2562" width="41.7109375" style="14" customWidth="1"/>
    <col min="2563" max="2568" width="9.140625" style="14"/>
    <col min="2569" max="2569" width="17.5703125" style="14" bestFit="1" customWidth="1"/>
    <col min="2570" max="2817" width="9.140625" style="14"/>
    <col min="2818" max="2818" width="41.7109375" style="14" customWidth="1"/>
    <col min="2819" max="2824" width="9.140625" style="14"/>
    <col min="2825" max="2825" width="17.5703125" style="14" bestFit="1" customWidth="1"/>
    <col min="2826" max="3073" width="9.140625" style="14"/>
    <col min="3074" max="3074" width="41.7109375" style="14" customWidth="1"/>
    <col min="3075" max="3080" width="9.140625" style="14"/>
    <col min="3081" max="3081" width="17.5703125" style="14" bestFit="1" customWidth="1"/>
    <col min="3082" max="3329" width="9.140625" style="14"/>
    <col min="3330" max="3330" width="41.7109375" style="14" customWidth="1"/>
    <col min="3331" max="3336" width="9.140625" style="14"/>
    <col min="3337" max="3337" width="17.5703125" style="14" bestFit="1" customWidth="1"/>
    <col min="3338" max="3585" width="9.140625" style="14"/>
    <col min="3586" max="3586" width="41.7109375" style="14" customWidth="1"/>
    <col min="3587" max="3592" width="9.140625" style="14"/>
    <col min="3593" max="3593" width="17.5703125" style="14" bestFit="1" customWidth="1"/>
    <col min="3594" max="3841" width="9.140625" style="14"/>
    <col min="3842" max="3842" width="41.7109375" style="14" customWidth="1"/>
    <col min="3843" max="3848" width="9.140625" style="14"/>
    <col min="3849" max="3849" width="17.5703125" style="14" bestFit="1" customWidth="1"/>
    <col min="3850" max="4097" width="9.140625" style="14"/>
    <col min="4098" max="4098" width="41.7109375" style="14" customWidth="1"/>
    <col min="4099" max="4104" width="9.140625" style="14"/>
    <col min="4105" max="4105" width="17.5703125" style="14" bestFit="1" customWidth="1"/>
    <col min="4106" max="4353" width="9.140625" style="14"/>
    <col min="4354" max="4354" width="41.7109375" style="14" customWidth="1"/>
    <col min="4355" max="4360" width="9.140625" style="14"/>
    <col min="4361" max="4361" width="17.5703125" style="14" bestFit="1" customWidth="1"/>
    <col min="4362" max="4609" width="9.140625" style="14"/>
    <col min="4610" max="4610" width="41.7109375" style="14" customWidth="1"/>
    <col min="4611" max="4616" width="9.140625" style="14"/>
    <col min="4617" max="4617" width="17.5703125" style="14" bestFit="1" customWidth="1"/>
    <col min="4618" max="4865" width="9.140625" style="14"/>
    <col min="4866" max="4866" width="41.7109375" style="14" customWidth="1"/>
    <col min="4867" max="4872" width="9.140625" style="14"/>
    <col min="4873" max="4873" width="17.5703125" style="14" bestFit="1" customWidth="1"/>
    <col min="4874" max="5121" width="9.140625" style="14"/>
    <col min="5122" max="5122" width="41.7109375" style="14" customWidth="1"/>
    <col min="5123" max="5128" width="9.140625" style="14"/>
    <col min="5129" max="5129" width="17.5703125" style="14" bestFit="1" customWidth="1"/>
    <col min="5130" max="5377" width="9.140625" style="14"/>
    <col min="5378" max="5378" width="41.7109375" style="14" customWidth="1"/>
    <col min="5379" max="5384" width="9.140625" style="14"/>
    <col min="5385" max="5385" width="17.5703125" style="14" bestFit="1" customWidth="1"/>
    <col min="5386" max="5633" width="9.140625" style="14"/>
    <col min="5634" max="5634" width="41.7109375" style="14" customWidth="1"/>
    <col min="5635" max="5640" width="9.140625" style="14"/>
    <col min="5641" max="5641" width="17.5703125" style="14" bestFit="1" customWidth="1"/>
    <col min="5642" max="5889" width="9.140625" style="14"/>
    <col min="5890" max="5890" width="41.7109375" style="14" customWidth="1"/>
    <col min="5891" max="5896" width="9.140625" style="14"/>
    <col min="5897" max="5897" width="17.5703125" style="14" bestFit="1" customWidth="1"/>
    <col min="5898" max="6145" width="9.140625" style="14"/>
    <col min="6146" max="6146" width="41.7109375" style="14" customWidth="1"/>
    <col min="6147" max="6152" width="9.140625" style="14"/>
    <col min="6153" max="6153" width="17.5703125" style="14" bestFit="1" customWidth="1"/>
    <col min="6154" max="6401" width="9.140625" style="14"/>
    <col min="6402" max="6402" width="41.7109375" style="14" customWidth="1"/>
    <col min="6403" max="6408" width="9.140625" style="14"/>
    <col min="6409" max="6409" width="17.5703125" style="14" bestFit="1" customWidth="1"/>
    <col min="6410" max="6657" width="9.140625" style="14"/>
    <col min="6658" max="6658" width="41.7109375" style="14" customWidth="1"/>
    <col min="6659" max="6664" width="9.140625" style="14"/>
    <col min="6665" max="6665" width="17.5703125" style="14" bestFit="1" customWidth="1"/>
    <col min="6666" max="6913" width="9.140625" style="14"/>
    <col min="6914" max="6914" width="41.7109375" style="14" customWidth="1"/>
    <col min="6915" max="6920" width="9.140625" style="14"/>
    <col min="6921" max="6921" width="17.5703125" style="14" bestFit="1" customWidth="1"/>
    <col min="6922" max="7169" width="9.140625" style="14"/>
    <col min="7170" max="7170" width="41.7109375" style="14" customWidth="1"/>
    <col min="7171" max="7176" width="9.140625" style="14"/>
    <col min="7177" max="7177" width="17.5703125" style="14" bestFit="1" customWidth="1"/>
    <col min="7178" max="7425" width="9.140625" style="14"/>
    <col min="7426" max="7426" width="41.7109375" style="14" customWidth="1"/>
    <col min="7427" max="7432" width="9.140625" style="14"/>
    <col min="7433" max="7433" width="17.5703125" style="14" bestFit="1" customWidth="1"/>
    <col min="7434" max="7681" width="9.140625" style="14"/>
    <col min="7682" max="7682" width="41.7109375" style="14" customWidth="1"/>
    <col min="7683" max="7688" width="9.140625" style="14"/>
    <col min="7689" max="7689" width="17.5703125" style="14" bestFit="1" customWidth="1"/>
    <col min="7690" max="7937" width="9.140625" style="14"/>
    <col min="7938" max="7938" width="41.7109375" style="14" customWidth="1"/>
    <col min="7939" max="7944" width="9.140625" style="14"/>
    <col min="7945" max="7945" width="17.5703125" style="14" bestFit="1" customWidth="1"/>
    <col min="7946" max="8193" width="9.140625" style="14"/>
    <col min="8194" max="8194" width="41.7109375" style="14" customWidth="1"/>
    <col min="8195" max="8200" width="9.140625" style="14"/>
    <col min="8201" max="8201" width="17.5703125" style="14" bestFit="1" customWidth="1"/>
    <col min="8202" max="8449" width="9.140625" style="14"/>
    <col min="8450" max="8450" width="41.7109375" style="14" customWidth="1"/>
    <col min="8451" max="8456" width="9.140625" style="14"/>
    <col min="8457" max="8457" width="17.5703125" style="14" bestFit="1" customWidth="1"/>
    <col min="8458" max="8705" width="9.140625" style="14"/>
    <col min="8706" max="8706" width="41.7109375" style="14" customWidth="1"/>
    <col min="8707" max="8712" width="9.140625" style="14"/>
    <col min="8713" max="8713" width="17.5703125" style="14" bestFit="1" customWidth="1"/>
    <col min="8714" max="8961" width="9.140625" style="14"/>
    <col min="8962" max="8962" width="41.7109375" style="14" customWidth="1"/>
    <col min="8963" max="8968" width="9.140625" style="14"/>
    <col min="8969" max="8969" width="17.5703125" style="14" bestFit="1" customWidth="1"/>
    <col min="8970" max="9217" width="9.140625" style="14"/>
    <col min="9218" max="9218" width="41.7109375" style="14" customWidth="1"/>
    <col min="9219" max="9224" width="9.140625" style="14"/>
    <col min="9225" max="9225" width="17.5703125" style="14" bestFit="1" customWidth="1"/>
    <col min="9226" max="9473" width="9.140625" style="14"/>
    <col min="9474" max="9474" width="41.7109375" style="14" customWidth="1"/>
    <col min="9475" max="9480" width="9.140625" style="14"/>
    <col min="9481" max="9481" width="17.5703125" style="14" bestFit="1" customWidth="1"/>
    <col min="9482" max="9729" width="9.140625" style="14"/>
    <col min="9730" max="9730" width="41.7109375" style="14" customWidth="1"/>
    <col min="9731" max="9736" width="9.140625" style="14"/>
    <col min="9737" max="9737" width="17.5703125" style="14" bestFit="1" customWidth="1"/>
    <col min="9738" max="9985" width="9.140625" style="14"/>
    <col min="9986" max="9986" width="41.7109375" style="14" customWidth="1"/>
    <col min="9987" max="9992" width="9.140625" style="14"/>
    <col min="9993" max="9993" width="17.5703125" style="14" bestFit="1" customWidth="1"/>
    <col min="9994" max="10241" width="9.140625" style="14"/>
    <col min="10242" max="10242" width="41.7109375" style="14" customWidth="1"/>
    <col min="10243" max="10248" width="9.140625" style="14"/>
    <col min="10249" max="10249" width="17.5703125" style="14" bestFit="1" customWidth="1"/>
    <col min="10250" max="10497" width="9.140625" style="14"/>
    <col min="10498" max="10498" width="41.7109375" style="14" customWidth="1"/>
    <col min="10499" max="10504" width="9.140625" style="14"/>
    <col min="10505" max="10505" width="17.5703125" style="14" bestFit="1" customWidth="1"/>
    <col min="10506" max="10753" width="9.140625" style="14"/>
    <col min="10754" max="10754" width="41.7109375" style="14" customWidth="1"/>
    <col min="10755" max="10760" width="9.140625" style="14"/>
    <col min="10761" max="10761" width="17.5703125" style="14" bestFit="1" customWidth="1"/>
    <col min="10762" max="11009" width="9.140625" style="14"/>
    <col min="11010" max="11010" width="41.7109375" style="14" customWidth="1"/>
    <col min="11011" max="11016" width="9.140625" style="14"/>
    <col min="11017" max="11017" width="17.5703125" style="14" bestFit="1" customWidth="1"/>
    <col min="11018" max="11265" width="9.140625" style="14"/>
    <col min="11266" max="11266" width="41.7109375" style="14" customWidth="1"/>
    <col min="11267" max="11272" width="9.140625" style="14"/>
    <col min="11273" max="11273" width="17.5703125" style="14" bestFit="1" customWidth="1"/>
    <col min="11274" max="11521" width="9.140625" style="14"/>
    <col min="11522" max="11522" width="41.7109375" style="14" customWidth="1"/>
    <col min="11523" max="11528" width="9.140625" style="14"/>
    <col min="11529" max="11529" width="17.5703125" style="14" bestFit="1" customWidth="1"/>
    <col min="11530" max="11777" width="9.140625" style="14"/>
    <col min="11778" max="11778" width="41.7109375" style="14" customWidth="1"/>
    <col min="11779" max="11784" width="9.140625" style="14"/>
    <col min="11785" max="11785" width="17.5703125" style="14" bestFit="1" customWidth="1"/>
    <col min="11786" max="12033" width="9.140625" style="14"/>
    <col min="12034" max="12034" width="41.7109375" style="14" customWidth="1"/>
    <col min="12035" max="12040" width="9.140625" style="14"/>
    <col min="12041" max="12041" width="17.5703125" style="14" bestFit="1" customWidth="1"/>
    <col min="12042" max="12289" width="9.140625" style="14"/>
    <col min="12290" max="12290" width="41.7109375" style="14" customWidth="1"/>
    <col min="12291" max="12296" width="9.140625" style="14"/>
    <col min="12297" max="12297" width="17.5703125" style="14" bestFit="1" customWidth="1"/>
    <col min="12298" max="12545" width="9.140625" style="14"/>
    <col min="12546" max="12546" width="41.7109375" style="14" customWidth="1"/>
    <col min="12547" max="12552" width="9.140625" style="14"/>
    <col min="12553" max="12553" width="17.5703125" style="14" bestFit="1" customWidth="1"/>
    <col min="12554" max="12801" width="9.140625" style="14"/>
    <col min="12802" max="12802" width="41.7109375" style="14" customWidth="1"/>
    <col min="12803" max="12808" width="9.140625" style="14"/>
    <col min="12809" max="12809" width="17.5703125" style="14" bestFit="1" customWidth="1"/>
    <col min="12810" max="13057" width="9.140625" style="14"/>
    <col min="13058" max="13058" width="41.7109375" style="14" customWidth="1"/>
    <col min="13059" max="13064" width="9.140625" style="14"/>
    <col min="13065" max="13065" width="17.5703125" style="14" bestFit="1" customWidth="1"/>
    <col min="13066" max="13313" width="9.140625" style="14"/>
    <col min="13314" max="13314" width="41.7109375" style="14" customWidth="1"/>
    <col min="13315" max="13320" width="9.140625" style="14"/>
    <col min="13321" max="13321" width="17.5703125" style="14" bestFit="1" customWidth="1"/>
    <col min="13322" max="13569" width="9.140625" style="14"/>
    <col min="13570" max="13570" width="41.7109375" style="14" customWidth="1"/>
    <col min="13571" max="13576" width="9.140625" style="14"/>
    <col min="13577" max="13577" width="17.5703125" style="14" bestFit="1" customWidth="1"/>
    <col min="13578" max="13825" width="9.140625" style="14"/>
    <col min="13826" max="13826" width="41.7109375" style="14" customWidth="1"/>
    <col min="13827" max="13832" width="9.140625" style="14"/>
    <col min="13833" max="13833" width="17.5703125" style="14" bestFit="1" customWidth="1"/>
    <col min="13834" max="14081" width="9.140625" style="14"/>
    <col min="14082" max="14082" width="41.7109375" style="14" customWidth="1"/>
    <col min="14083" max="14088" width="9.140625" style="14"/>
    <col min="14089" max="14089" width="17.5703125" style="14" bestFit="1" customWidth="1"/>
    <col min="14090" max="14337" width="9.140625" style="14"/>
    <col min="14338" max="14338" width="41.7109375" style="14" customWidth="1"/>
    <col min="14339" max="14344" width="9.140625" style="14"/>
    <col min="14345" max="14345" width="17.5703125" style="14" bestFit="1" customWidth="1"/>
    <col min="14346" max="14593" width="9.140625" style="14"/>
    <col min="14594" max="14594" width="41.7109375" style="14" customWidth="1"/>
    <col min="14595" max="14600" width="9.140625" style="14"/>
    <col min="14601" max="14601" width="17.5703125" style="14" bestFit="1" customWidth="1"/>
    <col min="14602" max="14849" width="9.140625" style="14"/>
    <col min="14850" max="14850" width="41.7109375" style="14" customWidth="1"/>
    <col min="14851" max="14856" width="9.140625" style="14"/>
    <col min="14857" max="14857" width="17.5703125" style="14" bestFit="1" customWidth="1"/>
    <col min="14858" max="15105" width="9.140625" style="14"/>
    <col min="15106" max="15106" width="41.7109375" style="14" customWidth="1"/>
    <col min="15107" max="15112" width="9.140625" style="14"/>
    <col min="15113" max="15113" width="17.5703125" style="14" bestFit="1" customWidth="1"/>
    <col min="15114" max="15361" width="9.140625" style="14"/>
    <col min="15362" max="15362" width="41.7109375" style="14" customWidth="1"/>
    <col min="15363" max="15368" width="9.140625" style="14"/>
    <col min="15369" max="15369" width="17.5703125" style="14" bestFit="1" customWidth="1"/>
    <col min="15370" max="15617" width="9.140625" style="14"/>
    <col min="15618" max="15618" width="41.7109375" style="14" customWidth="1"/>
    <col min="15619" max="15624" width="9.140625" style="14"/>
    <col min="15625" max="15625" width="17.5703125" style="14" bestFit="1" customWidth="1"/>
    <col min="15626" max="15873" width="9.140625" style="14"/>
    <col min="15874" max="15874" width="41.7109375" style="14" customWidth="1"/>
    <col min="15875" max="15880" width="9.140625" style="14"/>
    <col min="15881" max="15881" width="17.5703125" style="14" bestFit="1" customWidth="1"/>
    <col min="15882" max="16129" width="9.140625" style="14"/>
    <col min="16130" max="16130" width="41.7109375" style="14" customWidth="1"/>
    <col min="16131" max="16136" width="9.140625" style="14"/>
    <col min="16137" max="16137" width="17.5703125" style="14" bestFit="1" customWidth="1"/>
    <col min="16138" max="16384" width="9.140625" style="14"/>
  </cols>
  <sheetData>
    <row r="1" spans="1:9" ht="15.75" x14ac:dyDescent="0.25">
      <c r="A1" s="101" t="s">
        <v>0</v>
      </c>
      <c r="B1" s="102"/>
      <c r="C1" s="102"/>
      <c r="D1" s="102"/>
      <c r="E1" s="102"/>
      <c r="F1" s="102"/>
      <c r="G1" s="102"/>
      <c r="H1" s="102"/>
      <c r="I1" s="102"/>
    </row>
    <row r="2" spans="1:9" ht="45.75" customHeight="1" x14ac:dyDescent="0.2">
      <c r="A2" s="103" t="str">
        <f>'RFP Responses'!A1</f>
        <v>RFQ730-17014.RFP730-17078 (Shortlist) CM@R Quadrangle Housing</v>
      </c>
      <c r="B2" s="104"/>
      <c r="C2" s="104"/>
      <c r="D2" s="104"/>
      <c r="E2" s="104"/>
      <c r="F2" s="104"/>
      <c r="G2" s="104"/>
      <c r="H2" s="104"/>
      <c r="I2" s="104"/>
    </row>
    <row r="3" spans="1:9" ht="15.75" thickBot="1" x14ac:dyDescent="0.25">
      <c r="I3" s="15"/>
    </row>
    <row r="4" spans="1:9" s="19" customFormat="1" ht="130.5" customHeight="1" thickTop="1" thickBot="1" x14ac:dyDescent="0.25">
      <c r="A4" s="16" t="s">
        <v>5</v>
      </c>
      <c r="B4" s="17" t="s">
        <v>30</v>
      </c>
      <c r="C4" s="17" t="s">
        <v>31</v>
      </c>
      <c r="D4" s="17" t="s">
        <v>32</v>
      </c>
      <c r="E4" s="17" t="s">
        <v>33</v>
      </c>
      <c r="F4" s="67" t="s">
        <v>34</v>
      </c>
      <c r="G4" s="17" t="s">
        <v>35</v>
      </c>
      <c r="H4" s="18" t="s">
        <v>29</v>
      </c>
      <c r="I4" s="18" t="s">
        <v>6</v>
      </c>
    </row>
    <row r="5" spans="1:9" s="19" customFormat="1" ht="16.5" thickTop="1" x14ac:dyDescent="0.2">
      <c r="A5" s="20" t="str">
        <f>'RFP Responses'!A4</f>
        <v>Austin Commercial</v>
      </c>
      <c r="B5" s="62">
        <v>17.5</v>
      </c>
      <c r="C5" s="62">
        <v>18.75</v>
      </c>
      <c r="D5" s="62">
        <v>4</v>
      </c>
      <c r="E5" s="21">
        <v>4</v>
      </c>
      <c r="F5" s="66">
        <v>30</v>
      </c>
      <c r="G5" s="66">
        <v>7</v>
      </c>
      <c r="H5" s="68">
        <f>B5+C5+E5+D5+G5</f>
        <v>51.25</v>
      </c>
      <c r="I5" s="46">
        <f>SUM(B5:G5)</f>
        <v>81.25</v>
      </c>
    </row>
    <row r="6" spans="1:9" x14ac:dyDescent="0.2">
      <c r="A6" s="20" t="str">
        <f>'RFP Responses'!A5</f>
        <v>JE Dunn Construction</v>
      </c>
      <c r="B6" s="62">
        <v>20</v>
      </c>
      <c r="C6" s="62">
        <v>20</v>
      </c>
      <c r="D6" s="62">
        <v>4</v>
      </c>
      <c r="E6" s="71">
        <v>4</v>
      </c>
      <c r="F6" s="65">
        <v>29.549542181673985</v>
      </c>
      <c r="G6" s="65">
        <v>6</v>
      </c>
      <c r="H6" s="68">
        <f t="shared" ref="H6:H7" si="0">B6+C6+E6+D6+G6</f>
        <v>54</v>
      </c>
      <c r="I6" s="46">
        <f>SUM(B6:G6)</f>
        <v>83.549542181673985</v>
      </c>
    </row>
    <row r="7" spans="1:9" x14ac:dyDescent="0.2">
      <c r="A7" s="20" t="str">
        <f>'RFP Responses'!A6</f>
        <v>SpawGlass</v>
      </c>
      <c r="B7" s="62">
        <v>15</v>
      </c>
      <c r="C7" s="62">
        <v>17.5</v>
      </c>
      <c r="D7" s="62">
        <v>3.5</v>
      </c>
      <c r="E7" s="71">
        <v>3.5</v>
      </c>
      <c r="F7" s="65">
        <v>26.089342007377766</v>
      </c>
      <c r="G7" s="65">
        <v>6</v>
      </c>
      <c r="H7" s="68">
        <f t="shared" si="0"/>
        <v>45.5</v>
      </c>
      <c r="I7" s="46">
        <f>SUM(B7:G7)</f>
        <v>71.589342007377766</v>
      </c>
    </row>
  </sheetData>
  <mergeCells count="2">
    <mergeCell ref="A1:I1"/>
    <mergeCell ref="A2:I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16" sqref="E16"/>
    </sheetView>
  </sheetViews>
  <sheetFormatPr defaultRowHeight="15" x14ac:dyDescent="0.2"/>
  <cols>
    <col min="1" max="1" width="41.7109375" style="14" customWidth="1"/>
    <col min="2" max="7" width="9.140625" style="14"/>
    <col min="8" max="8" width="14.7109375" style="14" customWidth="1"/>
    <col min="9" max="9" width="17.5703125" style="14" bestFit="1" customWidth="1"/>
    <col min="10" max="257" width="9.140625" style="14"/>
    <col min="258" max="258" width="41.7109375" style="14" customWidth="1"/>
    <col min="259" max="264" width="9.140625" style="14"/>
    <col min="265" max="265" width="17.5703125" style="14" bestFit="1" customWidth="1"/>
    <col min="266" max="513" width="9.140625" style="14"/>
    <col min="514" max="514" width="41.7109375" style="14" customWidth="1"/>
    <col min="515" max="520" width="9.140625" style="14"/>
    <col min="521" max="521" width="17.5703125" style="14" bestFit="1" customWidth="1"/>
    <col min="522" max="769" width="9.140625" style="14"/>
    <col min="770" max="770" width="41.7109375" style="14" customWidth="1"/>
    <col min="771" max="776" width="9.140625" style="14"/>
    <col min="777" max="777" width="17.5703125" style="14" bestFit="1" customWidth="1"/>
    <col min="778" max="1025" width="9.140625" style="14"/>
    <col min="1026" max="1026" width="41.7109375" style="14" customWidth="1"/>
    <col min="1027" max="1032" width="9.140625" style="14"/>
    <col min="1033" max="1033" width="17.5703125" style="14" bestFit="1" customWidth="1"/>
    <col min="1034" max="1281" width="9.140625" style="14"/>
    <col min="1282" max="1282" width="41.7109375" style="14" customWidth="1"/>
    <col min="1283" max="1288" width="9.140625" style="14"/>
    <col min="1289" max="1289" width="17.5703125" style="14" bestFit="1" customWidth="1"/>
    <col min="1290" max="1537" width="9.140625" style="14"/>
    <col min="1538" max="1538" width="41.7109375" style="14" customWidth="1"/>
    <col min="1539" max="1544" width="9.140625" style="14"/>
    <col min="1545" max="1545" width="17.5703125" style="14" bestFit="1" customWidth="1"/>
    <col min="1546" max="1793" width="9.140625" style="14"/>
    <col min="1794" max="1794" width="41.7109375" style="14" customWidth="1"/>
    <col min="1795" max="1800" width="9.140625" style="14"/>
    <col min="1801" max="1801" width="17.5703125" style="14" bestFit="1" customWidth="1"/>
    <col min="1802" max="2049" width="9.140625" style="14"/>
    <col min="2050" max="2050" width="41.7109375" style="14" customWidth="1"/>
    <col min="2051" max="2056" width="9.140625" style="14"/>
    <col min="2057" max="2057" width="17.5703125" style="14" bestFit="1" customWidth="1"/>
    <col min="2058" max="2305" width="9.140625" style="14"/>
    <col min="2306" max="2306" width="41.7109375" style="14" customWidth="1"/>
    <col min="2307" max="2312" width="9.140625" style="14"/>
    <col min="2313" max="2313" width="17.5703125" style="14" bestFit="1" customWidth="1"/>
    <col min="2314" max="2561" width="9.140625" style="14"/>
    <col min="2562" max="2562" width="41.7109375" style="14" customWidth="1"/>
    <col min="2563" max="2568" width="9.140625" style="14"/>
    <col min="2569" max="2569" width="17.5703125" style="14" bestFit="1" customWidth="1"/>
    <col min="2570" max="2817" width="9.140625" style="14"/>
    <col min="2818" max="2818" width="41.7109375" style="14" customWidth="1"/>
    <col min="2819" max="2824" width="9.140625" style="14"/>
    <col min="2825" max="2825" width="17.5703125" style="14" bestFit="1" customWidth="1"/>
    <col min="2826" max="3073" width="9.140625" style="14"/>
    <col min="3074" max="3074" width="41.7109375" style="14" customWidth="1"/>
    <col min="3075" max="3080" width="9.140625" style="14"/>
    <col min="3081" max="3081" width="17.5703125" style="14" bestFit="1" customWidth="1"/>
    <col min="3082" max="3329" width="9.140625" style="14"/>
    <col min="3330" max="3330" width="41.7109375" style="14" customWidth="1"/>
    <col min="3331" max="3336" width="9.140625" style="14"/>
    <col min="3337" max="3337" width="17.5703125" style="14" bestFit="1" customWidth="1"/>
    <col min="3338" max="3585" width="9.140625" style="14"/>
    <col min="3586" max="3586" width="41.7109375" style="14" customWidth="1"/>
    <col min="3587" max="3592" width="9.140625" style="14"/>
    <col min="3593" max="3593" width="17.5703125" style="14" bestFit="1" customWidth="1"/>
    <col min="3594" max="3841" width="9.140625" style="14"/>
    <col min="3842" max="3842" width="41.7109375" style="14" customWidth="1"/>
    <col min="3843" max="3848" width="9.140625" style="14"/>
    <col min="3849" max="3849" width="17.5703125" style="14" bestFit="1" customWidth="1"/>
    <col min="3850" max="4097" width="9.140625" style="14"/>
    <col min="4098" max="4098" width="41.7109375" style="14" customWidth="1"/>
    <col min="4099" max="4104" width="9.140625" style="14"/>
    <col min="4105" max="4105" width="17.5703125" style="14" bestFit="1" customWidth="1"/>
    <col min="4106" max="4353" width="9.140625" style="14"/>
    <col min="4354" max="4354" width="41.7109375" style="14" customWidth="1"/>
    <col min="4355" max="4360" width="9.140625" style="14"/>
    <col min="4361" max="4361" width="17.5703125" style="14" bestFit="1" customWidth="1"/>
    <col min="4362" max="4609" width="9.140625" style="14"/>
    <col min="4610" max="4610" width="41.7109375" style="14" customWidth="1"/>
    <col min="4611" max="4616" width="9.140625" style="14"/>
    <col min="4617" max="4617" width="17.5703125" style="14" bestFit="1" customWidth="1"/>
    <col min="4618" max="4865" width="9.140625" style="14"/>
    <col min="4866" max="4866" width="41.7109375" style="14" customWidth="1"/>
    <col min="4867" max="4872" width="9.140625" style="14"/>
    <col min="4873" max="4873" width="17.5703125" style="14" bestFit="1" customWidth="1"/>
    <col min="4874" max="5121" width="9.140625" style="14"/>
    <col min="5122" max="5122" width="41.7109375" style="14" customWidth="1"/>
    <col min="5123" max="5128" width="9.140625" style="14"/>
    <col min="5129" max="5129" width="17.5703125" style="14" bestFit="1" customWidth="1"/>
    <col min="5130" max="5377" width="9.140625" style="14"/>
    <col min="5378" max="5378" width="41.7109375" style="14" customWidth="1"/>
    <col min="5379" max="5384" width="9.140625" style="14"/>
    <col min="5385" max="5385" width="17.5703125" style="14" bestFit="1" customWidth="1"/>
    <col min="5386" max="5633" width="9.140625" style="14"/>
    <col min="5634" max="5634" width="41.7109375" style="14" customWidth="1"/>
    <col min="5635" max="5640" width="9.140625" style="14"/>
    <col min="5641" max="5641" width="17.5703125" style="14" bestFit="1" customWidth="1"/>
    <col min="5642" max="5889" width="9.140625" style="14"/>
    <col min="5890" max="5890" width="41.7109375" style="14" customWidth="1"/>
    <col min="5891" max="5896" width="9.140625" style="14"/>
    <col min="5897" max="5897" width="17.5703125" style="14" bestFit="1" customWidth="1"/>
    <col min="5898" max="6145" width="9.140625" style="14"/>
    <col min="6146" max="6146" width="41.7109375" style="14" customWidth="1"/>
    <col min="6147" max="6152" width="9.140625" style="14"/>
    <col min="6153" max="6153" width="17.5703125" style="14" bestFit="1" customWidth="1"/>
    <col min="6154" max="6401" width="9.140625" style="14"/>
    <col min="6402" max="6402" width="41.7109375" style="14" customWidth="1"/>
    <col min="6403" max="6408" width="9.140625" style="14"/>
    <col min="6409" max="6409" width="17.5703125" style="14" bestFit="1" customWidth="1"/>
    <col min="6410" max="6657" width="9.140625" style="14"/>
    <col min="6658" max="6658" width="41.7109375" style="14" customWidth="1"/>
    <col min="6659" max="6664" width="9.140625" style="14"/>
    <col min="6665" max="6665" width="17.5703125" style="14" bestFit="1" customWidth="1"/>
    <col min="6666" max="6913" width="9.140625" style="14"/>
    <col min="6914" max="6914" width="41.7109375" style="14" customWidth="1"/>
    <col min="6915" max="6920" width="9.140625" style="14"/>
    <col min="6921" max="6921" width="17.5703125" style="14" bestFit="1" customWidth="1"/>
    <col min="6922" max="7169" width="9.140625" style="14"/>
    <col min="7170" max="7170" width="41.7109375" style="14" customWidth="1"/>
    <col min="7171" max="7176" width="9.140625" style="14"/>
    <col min="7177" max="7177" width="17.5703125" style="14" bestFit="1" customWidth="1"/>
    <col min="7178" max="7425" width="9.140625" style="14"/>
    <col min="7426" max="7426" width="41.7109375" style="14" customWidth="1"/>
    <col min="7427" max="7432" width="9.140625" style="14"/>
    <col min="7433" max="7433" width="17.5703125" style="14" bestFit="1" customWidth="1"/>
    <col min="7434" max="7681" width="9.140625" style="14"/>
    <col min="7682" max="7682" width="41.7109375" style="14" customWidth="1"/>
    <col min="7683" max="7688" width="9.140625" style="14"/>
    <col min="7689" max="7689" width="17.5703125" style="14" bestFit="1" customWidth="1"/>
    <col min="7690" max="7937" width="9.140625" style="14"/>
    <col min="7938" max="7938" width="41.7109375" style="14" customWidth="1"/>
    <col min="7939" max="7944" width="9.140625" style="14"/>
    <col min="7945" max="7945" width="17.5703125" style="14" bestFit="1" customWidth="1"/>
    <col min="7946" max="8193" width="9.140625" style="14"/>
    <col min="8194" max="8194" width="41.7109375" style="14" customWidth="1"/>
    <col min="8195" max="8200" width="9.140625" style="14"/>
    <col min="8201" max="8201" width="17.5703125" style="14" bestFit="1" customWidth="1"/>
    <col min="8202" max="8449" width="9.140625" style="14"/>
    <col min="8450" max="8450" width="41.7109375" style="14" customWidth="1"/>
    <col min="8451" max="8456" width="9.140625" style="14"/>
    <col min="8457" max="8457" width="17.5703125" style="14" bestFit="1" customWidth="1"/>
    <col min="8458" max="8705" width="9.140625" style="14"/>
    <col min="8706" max="8706" width="41.7109375" style="14" customWidth="1"/>
    <col min="8707" max="8712" width="9.140625" style="14"/>
    <col min="8713" max="8713" width="17.5703125" style="14" bestFit="1" customWidth="1"/>
    <col min="8714" max="8961" width="9.140625" style="14"/>
    <col min="8962" max="8962" width="41.7109375" style="14" customWidth="1"/>
    <col min="8963" max="8968" width="9.140625" style="14"/>
    <col min="8969" max="8969" width="17.5703125" style="14" bestFit="1" customWidth="1"/>
    <col min="8970" max="9217" width="9.140625" style="14"/>
    <col min="9218" max="9218" width="41.7109375" style="14" customWidth="1"/>
    <col min="9219" max="9224" width="9.140625" style="14"/>
    <col min="9225" max="9225" width="17.5703125" style="14" bestFit="1" customWidth="1"/>
    <col min="9226" max="9473" width="9.140625" style="14"/>
    <col min="9474" max="9474" width="41.7109375" style="14" customWidth="1"/>
    <col min="9475" max="9480" width="9.140625" style="14"/>
    <col min="9481" max="9481" width="17.5703125" style="14" bestFit="1" customWidth="1"/>
    <col min="9482" max="9729" width="9.140625" style="14"/>
    <col min="9730" max="9730" width="41.7109375" style="14" customWidth="1"/>
    <col min="9731" max="9736" width="9.140625" style="14"/>
    <col min="9737" max="9737" width="17.5703125" style="14" bestFit="1" customWidth="1"/>
    <col min="9738" max="9985" width="9.140625" style="14"/>
    <col min="9986" max="9986" width="41.7109375" style="14" customWidth="1"/>
    <col min="9987" max="9992" width="9.140625" style="14"/>
    <col min="9993" max="9993" width="17.5703125" style="14" bestFit="1" customWidth="1"/>
    <col min="9994" max="10241" width="9.140625" style="14"/>
    <col min="10242" max="10242" width="41.7109375" style="14" customWidth="1"/>
    <col min="10243" max="10248" width="9.140625" style="14"/>
    <col min="10249" max="10249" width="17.5703125" style="14" bestFit="1" customWidth="1"/>
    <col min="10250" max="10497" width="9.140625" style="14"/>
    <col min="10498" max="10498" width="41.7109375" style="14" customWidth="1"/>
    <col min="10499" max="10504" width="9.140625" style="14"/>
    <col min="10505" max="10505" width="17.5703125" style="14" bestFit="1" customWidth="1"/>
    <col min="10506" max="10753" width="9.140625" style="14"/>
    <col min="10754" max="10754" width="41.7109375" style="14" customWidth="1"/>
    <col min="10755" max="10760" width="9.140625" style="14"/>
    <col min="10761" max="10761" width="17.5703125" style="14" bestFit="1" customWidth="1"/>
    <col min="10762" max="11009" width="9.140625" style="14"/>
    <col min="11010" max="11010" width="41.7109375" style="14" customWidth="1"/>
    <col min="11011" max="11016" width="9.140625" style="14"/>
    <col min="11017" max="11017" width="17.5703125" style="14" bestFit="1" customWidth="1"/>
    <col min="11018" max="11265" width="9.140625" style="14"/>
    <col min="11266" max="11266" width="41.7109375" style="14" customWidth="1"/>
    <col min="11267" max="11272" width="9.140625" style="14"/>
    <col min="11273" max="11273" width="17.5703125" style="14" bestFit="1" customWidth="1"/>
    <col min="11274" max="11521" width="9.140625" style="14"/>
    <col min="11522" max="11522" width="41.7109375" style="14" customWidth="1"/>
    <col min="11523" max="11528" width="9.140625" style="14"/>
    <col min="11529" max="11529" width="17.5703125" style="14" bestFit="1" customWidth="1"/>
    <col min="11530" max="11777" width="9.140625" style="14"/>
    <col min="11778" max="11778" width="41.7109375" style="14" customWidth="1"/>
    <col min="11779" max="11784" width="9.140625" style="14"/>
    <col min="11785" max="11785" width="17.5703125" style="14" bestFit="1" customWidth="1"/>
    <col min="11786" max="12033" width="9.140625" style="14"/>
    <col min="12034" max="12034" width="41.7109375" style="14" customWidth="1"/>
    <col min="12035" max="12040" width="9.140625" style="14"/>
    <col min="12041" max="12041" width="17.5703125" style="14" bestFit="1" customWidth="1"/>
    <col min="12042" max="12289" width="9.140625" style="14"/>
    <col min="12290" max="12290" width="41.7109375" style="14" customWidth="1"/>
    <col min="12291" max="12296" width="9.140625" style="14"/>
    <col min="12297" max="12297" width="17.5703125" style="14" bestFit="1" customWidth="1"/>
    <col min="12298" max="12545" width="9.140625" style="14"/>
    <col min="12546" max="12546" width="41.7109375" style="14" customWidth="1"/>
    <col min="12547" max="12552" width="9.140625" style="14"/>
    <col min="12553" max="12553" width="17.5703125" style="14" bestFit="1" customWidth="1"/>
    <col min="12554" max="12801" width="9.140625" style="14"/>
    <col min="12802" max="12802" width="41.7109375" style="14" customWidth="1"/>
    <col min="12803" max="12808" width="9.140625" style="14"/>
    <col min="12809" max="12809" width="17.5703125" style="14" bestFit="1" customWidth="1"/>
    <col min="12810" max="13057" width="9.140625" style="14"/>
    <col min="13058" max="13058" width="41.7109375" style="14" customWidth="1"/>
    <col min="13059" max="13064" width="9.140625" style="14"/>
    <col min="13065" max="13065" width="17.5703125" style="14" bestFit="1" customWidth="1"/>
    <col min="13066" max="13313" width="9.140625" style="14"/>
    <col min="13314" max="13314" width="41.7109375" style="14" customWidth="1"/>
    <col min="13315" max="13320" width="9.140625" style="14"/>
    <col min="13321" max="13321" width="17.5703125" style="14" bestFit="1" customWidth="1"/>
    <col min="13322" max="13569" width="9.140625" style="14"/>
    <col min="13570" max="13570" width="41.7109375" style="14" customWidth="1"/>
    <col min="13571" max="13576" width="9.140625" style="14"/>
    <col min="13577" max="13577" width="17.5703125" style="14" bestFit="1" customWidth="1"/>
    <col min="13578" max="13825" width="9.140625" style="14"/>
    <col min="13826" max="13826" width="41.7109375" style="14" customWidth="1"/>
    <col min="13827" max="13832" width="9.140625" style="14"/>
    <col min="13833" max="13833" width="17.5703125" style="14" bestFit="1" customWidth="1"/>
    <col min="13834" max="14081" width="9.140625" style="14"/>
    <col min="14082" max="14082" width="41.7109375" style="14" customWidth="1"/>
    <col min="14083" max="14088" width="9.140625" style="14"/>
    <col min="14089" max="14089" width="17.5703125" style="14" bestFit="1" customWidth="1"/>
    <col min="14090" max="14337" width="9.140625" style="14"/>
    <col min="14338" max="14338" width="41.7109375" style="14" customWidth="1"/>
    <col min="14339" max="14344" width="9.140625" style="14"/>
    <col min="14345" max="14345" width="17.5703125" style="14" bestFit="1" customWidth="1"/>
    <col min="14346" max="14593" width="9.140625" style="14"/>
    <col min="14594" max="14594" width="41.7109375" style="14" customWidth="1"/>
    <col min="14595" max="14600" width="9.140625" style="14"/>
    <col min="14601" max="14601" width="17.5703125" style="14" bestFit="1" customWidth="1"/>
    <col min="14602" max="14849" width="9.140625" style="14"/>
    <col min="14850" max="14850" width="41.7109375" style="14" customWidth="1"/>
    <col min="14851" max="14856" width="9.140625" style="14"/>
    <col min="14857" max="14857" width="17.5703125" style="14" bestFit="1" customWidth="1"/>
    <col min="14858" max="15105" width="9.140625" style="14"/>
    <col min="15106" max="15106" width="41.7109375" style="14" customWidth="1"/>
    <col min="15107" max="15112" width="9.140625" style="14"/>
    <col min="15113" max="15113" width="17.5703125" style="14" bestFit="1" customWidth="1"/>
    <col min="15114" max="15361" width="9.140625" style="14"/>
    <col min="15362" max="15362" width="41.7109375" style="14" customWidth="1"/>
    <col min="15363" max="15368" width="9.140625" style="14"/>
    <col min="15369" max="15369" width="17.5703125" style="14" bestFit="1" customWidth="1"/>
    <col min="15370" max="15617" width="9.140625" style="14"/>
    <col min="15618" max="15618" width="41.7109375" style="14" customWidth="1"/>
    <col min="15619" max="15624" width="9.140625" style="14"/>
    <col min="15625" max="15625" width="17.5703125" style="14" bestFit="1" customWidth="1"/>
    <col min="15626" max="15873" width="9.140625" style="14"/>
    <col min="15874" max="15874" width="41.7109375" style="14" customWidth="1"/>
    <col min="15875" max="15880" width="9.140625" style="14"/>
    <col min="15881" max="15881" width="17.5703125" style="14" bestFit="1" customWidth="1"/>
    <col min="15882" max="16129" width="9.140625" style="14"/>
    <col min="16130" max="16130" width="41.7109375" style="14" customWidth="1"/>
    <col min="16131" max="16136" width="9.140625" style="14"/>
    <col min="16137" max="16137" width="17.5703125" style="14" bestFit="1" customWidth="1"/>
    <col min="16138" max="16384" width="9.140625" style="14"/>
  </cols>
  <sheetData>
    <row r="1" spans="1:9" ht="15.75" x14ac:dyDescent="0.25">
      <c r="A1" s="101" t="s">
        <v>0</v>
      </c>
      <c r="B1" s="102"/>
      <c r="C1" s="102"/>
      <c r="D1" s="102"/>
      <c r="E1" s="102"/>
      <c r="F1" s="102"/>
      <c r="G1" s="102"/>
      <c r="H1" s="102"/>
      <c r="I1" s="102"/>
    </row>
    <row r="2" spans="1:9" ht="45.75" customHeight="1" x14ac:dyDescent="0.2">
      <c r="A2" s="103" t="str">
        <f>'RFP Responses'!A1</f>
        <v>RFQ730-17014.RFP730-17078 (Shortlist) CM@R Quadrangle Housing</v>
      </c>
      <c r="B2" s="104"/>
      <c r="C2" s="104"/>
      <c r="D2" s="104"/>
      <c r="E2" s="104"/>
      <c r="F2" s="104"/>
      <c r="G2" s="104"/>
      <c r="H2" s="104"/>
      <c r="I2" s="104"/>
    </row>
    <row r="3" spans="1:9" ht="15.75" thickBot="1" x14ac:dyDescent="0.25">
      <c r="I3" s="15"/>
    </row>
    <row r="4" spans="1:9" s="19" customFormat="1" ht="130.5" customHeight="1" thickTop="1" thickBot="1" x14ac:dyDescent="0.25">
      <c r="A4" s="16" t="s">
        <v>5</v>
      </c>
      <c r="B4" s="17" t="s">
        <v>30</v>
      </c>
      <c r="C4" s="17" t="s">
        <v>31</v>
      </c>
      <c r="D4" s="17" t="s">
        <v>32</v>
      </c>
      <c r="E4" s="17" t="s">
        <v>33</v>
      </c>
      <c r="F4" s="67" t="s">
        <v>34</v>
      </c>
      <c r="G4" s="17" t="s">
        <v>35</v>
      </c>
      <c r="H4" s="18" t="s">
        <v>29</v>
      </c>
      <c r="I4" s="18" t="s">
        <v>6</v>
      </c>
    </row>
    <row r="5" spans="1:9" s="19" customFormat="1" ht="16.5" thickTop="1" x14ac:dyDescent="0.2">
      <c r="A5" s="20" t="str">
        <f>'RFP Responses'!A4</f>
        <v>Austin Commercial</v>
      </c>
      <c r="B5" s="62">
        <v>12.5</v>
      </c>
      <c r="C5" s="62">
        <v>12.5</v>
      </c>
      <c r="D5" s="62">
        <v>4</v>
      </c>
      <c r="E5" s="21">
        <v>4</v>
      </c>
      <c r="F5" s="66">
        <v>30</v>
      </c>
      <c r="G5" s="66">
        <v>8</v>
      </c>
      <c r="H5" s="68">
        <f>B5+C5+E5+D5+G5</f>
        <v>41</v>
      </c>
      <c r="I5" s="46">
        <f>SUM(B5:G5)</f>
        <v>71</v>
      </c>
    </row>
    <row r="6" spans="1:9" x14ac:dyDescent="0.2">
      <c r="A6" s="20" t="str">
        <f>'RFP Responses'!A5</f>
        <v>JE Dunn Construction</v>
      </c>
      <c r="B6" s="62">
        <v>25</v>
      </c>
      <c r="C6" s="62">
        <v>20</v>
      </c>
      <c r="D6" s="62">
        <v>4</v>
      </c>
      <c r="E6" s="71">
        <v>4</v>
      </c>
      <c r="F6" s="65">
        <v>29.549542181673985</v>
      </c>
      <c r="G6" s="65">
        <v>5</v>
      </c>
      <c r="H6" s="68">
        <f t="shared" ref="H6:H7" si="0">B6+C6+E6+D6+G6</f>
        <v>58</v>
      </c>
      <c r="I6" s="46">
        <f>SUM(B6:G6)</f>
        <v>87.549542181673985</v>
      </c>
    </row>
    <row r="7" spans="1:9" x14ac:dyDescent="0.2">
      <c r="A7" s="20" t="str">
        <f>'RFP Responses'!A6</f>
        <v>SpawGlass</v>
      </c>
      <c r="B7" s="62">
        <v>15</v>
      </c>
      <c r="C7" s="62">
        <v>15</v>
      </c>
      <c r="D7" s="62">
        <v>4</v>
      </c>
      <c r="E7" s="71">
        <v>4</v>
      </c>
      <c r="F7" s="65">
        <v>26.089342007377766</v>
      </c>
      <c r="G7" s="65">
        <v>8</v>
      </c>
      <c r="H7" s="68">
        <f t="shared" si="0"/>
        <v>46</v>
      </c>
      <c r="I7" s="46">
        <f>SUM(B7:G7)</f>
        <v>72.089342007377766</v>
      </c>
    </row>
  </sheetData>
  <mergeCells count="2">
    <mergeCell ref="A1:I1"/>
    <mergeCell ref="A2:I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15" sqref="E15"/>
    </sheetView>
  </sheetViews>
  <sheetFormatPr defaultRowHeight="15" x14ac:dyDescent="0.2"/>
  <cols>
    <col min="1" max="1" width="41.7109375" style="14" customWidth="1"/>
    <col min="2" max="7" width="9.140625" style="14"/>
    <col min="8" max="8" width="11.28515625" style="14" customWidth="1"/>
    <col min="9" max="9" width="17.5703125" style="14" bestFit="1" customWidth="1"/>
    <col min="10" max="257" width="9.140625" style="14"/>
    <col min="258" max="258" width="41.7109375" style="14" customWidth="1"/>
    <col min="259" max="264" width="9.140625" style="14"/>
    <col min="265" max="265" width="17.5703125" style="14" bestFit="1" customWidth="1"/>
    <col min="266" max="513" width="9.140625" style="14"/>
    <col min="514" max="514" width="41.7109375" style="14" customWidth="1"/>
    <col min="515" max="520" width="9.140625" style="14"/>
    <col min="521" max="521" width="17.5703125" style="14" bestFit="1" customWidth="1"/>
    <col min="522" max="769" width="9.140625" style="14"/>
    <col min="770" max="770" width="41.7109375" style="14" customWidth="1"/>
    <col min="771" max="776" width="9.140625" style="14"/>
    <col min="777" max="777" width="17.5703125" style="14" bestFit="1" customWidth="1"/>
    <col min="778" max="1025" width="9.140625" style="14"/>
    <col min="1026" max="1026" width="41.7109375" style="14" customWidth="1"/>
    <col min="1027" max="1032" width="9.140625" style="14"/>
    <col min="1033" max="1033" width="17.5703125" style="14" bestFit="1" customWidth="1"/>
    <col min="1034" max="1281" width="9.140625" style="14"/>
    <col min="1282" max="1282" width="41.7109375" style="14" customWidth="1"/>
    <col min="1283" max="1288" width="9.140625" style="14"/>
    <col min="1289" max="1289" width="17.5703125" style="14" bestFit="1" customWidth="1"/>
    <col min="1290" max="1537" width="9.140625" style="14"/>
    <col min="1538" max="1538" width="41.7109375" style="14" customWidth="1"/>
    <col min="1539" max="1544" width="9.140625" style="14"/>
    <col min="1545" max="1545" width="17.5703125" style="14" bestFit="1" customWidth="1"/>
    <col min="1546" max="1793" width="9.140625" style="14"/>
    <col min="1794" max="1794" width="41.7109375" style="14" customWidth="1"/>
    <col min="1795" max="1800" width="9.140625" style="14"/>
    <col min="1801" max="1801" width="17.5703125" style="14" bestFit="1" customWidth="1"/>
    <col min="1802" max="2049" width="9.140625" style="14"/>
    <col min="2050" max="2050" width="41.7109375" style="14" customWidth="1"/>
    <col min="2051" max="2056" width="9.140625" style="14"/>
    <col min="2057" max="2057" width="17.5703125" style="14" bestFit="1" customWidth="1"/>
    <col min="2058" max="2305" width="9.140625" style="14"/>
    <col min="2306" max="2306" width="41.7109375" style="14" customWidth="1"/>
    <col min="2307" max="2312" width="9.140625" style="14"/>
    <col min="2313" max="2313" width="17.5703125" style="14" bestFit="1" customWidth="1"/>
    <col min="2314" max="2561" width="9.140625" style="14"/>
    <col min="2562" max="2562" width="41.7109375" style="14" customWidth="1"/>
    <col min="2563" max="2568" width="9.140625" style="14"/>
    <col min="2569" max="2569" width="17.5703125" style="14" bestFit="1" customWidth="1"/>
    <col min="2570" max="2817" width="9.140625" style="14"/>
    <col min="2818" max="2818" width="41.7109375" style="14" customWidth="1"/>
    <col min="2819" max="2824" width="9.140625" style="14"/>
    <col min="2825" max="2825" width="17.5703125" style="14" bestFit="1" customWidth="1"/>
    <col min="2826" max="3073" width="9.140625" style="14"/>
    <col min="3074" max="3074" width="41.7109375" style="14" customWidth="1"/>
    <col min="3075" max="3080" width="9.140625" style="14"/>
    <col min="3081" max="3081" width="17.5703125" style="14" bestFit="1" customWidth="1"/>
    <col min="3082" max="3329" width="9.140625" style="14"/>
    <col min="3330" max="3330" width="41.7109375" style="14" customWidth="1"/>
    <col min="3331" max="3336" width="9.140625" style="14"/>
    <col min="3337" max="3337" width="17.5703125" style="14" bestFit="1" customWidth="1"/>
    <col min="3338" max="3585" width="9.140625" style="14"/>
    <col min="3586" max="3586" width="41.7109375" style="14" customWidth="1"/>
    <col min="3587" max="3592" width="9.140625" style="14"/>
    <col min="3593" max="3593" width="17.5703125" style="14" bestFit="1" customWidth="1"/>
    <col min="3594" max="3841" width="9.140625" style="14"/>
    <col min="3842" max="3842" width="41.7109375" style="14" customWidth="1"/>
    <col min="3843" max="3848" width="9.140625" style="14"/>
    <col min="3849" max="3849" width="17.5703125" style="14" bestFit="1" customWidth="1"/>
    <col min="3850" max="4097" width="9.140625" style="14"/>
    <col min="4098" max="4098" width="41.7109375" style="14" customWidth="1"/>
    <col min="4099" max="4104" width="9.140625" style="14"/>
    <col min="4105" max="4105" width="17.5703125" style="14" bestFit="1" customWidth="1"/>
    <col min="4106" max="4353" width="9.140625" style="14"/>
    <col min="4354" max="4354" width="41.7109375" style="14" customWidth="1"/>
    <col min="4355" max="4360" width="9.140625" style="14"/>
    <col min="4361" max="4361" width="17.5703125" style="14" bestFit="1" customWidth="1"/>
    <col min="4362" max="4609" width="9.140625" style="14"/>
    <col min="4610" max="4610" width="41.7109375" style="14" customWidth="1"/>
    <col min="4611" max="4616" width="9.140625" style="14"/>
    <col min="4617" max="4617" width="17.5703125" style="14" bestFit="1" customWidth="1"/>
    <col min="4618" max="4865" width="9.140625" style="14"/>
    <col min="4866" max="4866" width="41.7109375" style="14" customWidth="1"/>
    <col min="4867" max="4872" width="9.140625" style="14"/>
    <col min="4873" max="4873" width="17.5703125" style="14" bestFit="1" customWidth="1"/>
    <col min="4874" max="5121" width="9.140625" style="14"/>
    <col min="5122" max="5122" width="41.7109375" style="14" customWidth="1"/>
    <col min="5123" max="5128" width="9.140625" style="14"/>
    <col min="5129" max="5129" width="17.5703125" style="14" bestFit="1" customWidth="1"/>
    <col min="5130" max="5377" width="9.140625" style="14"/>
    <col min="5378" max="5378" width="41.7109375" style="14" customWidth="1"/>
    <col min="5379" max="5384" width="9.140625" style="14"/>
    <col min="5385" max="5385" width="17.5703125" style="14" bestFit="1" customWidth="1"/>
    <col min="5386" max="5633" width="9.140625" style="14"/>
    <col min="5634" max="5634" width="41.7109375" style="14" customWidth="1"/>
    <col min="5635" max="5640" width="9.140625" style="14"/>
    <col min="5641" max="5641" width="17.5703125" style="14" bestFit="1" customWidth="1"/>
    <col min="5642" max="5889" width="9.140625" style="14"/>
    <col min="5890" max="5890" width="41.7109375" style="14" customWidth="1"/>
    <col min="5891" max="5896" width="9.140625" style="14"/>
    <col min="5897" max="5897" width="17.5703125" style="14" bestFit="1" customWidth="1"/>
    <col min="5898" max="6145" width="9.140625" style="14"/>
    <col min="6146" max="6146" width="41.7109375" style="14" customWidth="1"/>
    <col min="6147" max="6152" width="9.140625" style="14"/>
    <col min="6153" max="6153" width="17.5703125" style="14" bestFit="1" customWidth="1"/>
    <col min="6154" max="6401" width="9.140625" style="14"/>
    <col min="6402" max="6402" width="41.7109375" style="14" customWidth="1"/>
    <col min="6403" max="6408" width="9.140625" style="14"/>
    <col min="6409" max="6409" width="17.5703125" style="14" bestFit="1" customWidth="1"/>
    <col min="6410" max="6657" width="9.140625" style="14"/>
    <col min="6658" max="6658" width="41.7109375" style="14" customWidth="1"/>
    <col min="6659" max="6664" width="9.140625" style="14"/>
    <col min="6665" max="6665" width="17.5703125" style="14" bestFit="1" customWidth="1"/>
    <col min="6666" max="6913" width="9.140625" style="14"/>
    <col min="6914" max="6914" width="41.7109375" style="14" customWidth="1"/>
    <col min="6915" max="6920" width="9.140625" style="14"/>
    <col min="6921" max="6921" width="17.5703125" style="14" bestFit="1" customWidth="1"/>
    <col min="6922" max="7169" width="9.140625" style="14"/>
    <col min="7170" max="7170" width="41.7109375" style="14" customWidth="1"/>
    <col min="7171" max="7176" width="9.140625" style="14"/>
    <col min="7177" max="7177" width="17.5703125" style="14" bestFit="1" customWidth="1"/>
    <col min="7178" max="7425" width="9.140625" style="14"/>
    <col min="7426" max="7426" width="41.7109375" style="14" customWidth="1"/>
    <col min="7427" max="7432" width="9.140625" style="14"/>
    <col min="7433" max="7433" width="17.5703125" style="14" bestFit="1" customWidth="1"/>
    <col min="7434" max="7681" width="9.140625" style="14"/>
    <col min="7682" max="7682" width="41.7109375" style="14" customWidth="1"/>
    <col min="7683" max="7688" width="9.140625" style="14"/>
    <col min="7689" max="7689" width="17.5703125" style="14" bestFit="1" customWidth="1"/>
    <col min="7690" max="7937" width="9.140625" style="14"/>
    <col min="7938" max="7938" width="41.7109375" style="14" customWidth="1"/>
    <col min="7939" max="7944" width="9.140625" style="14"/>
    <col min="7945" max="7945" width="17.5703125" style="14" bestFit="1" customWidth="1"/>
    <col min="7946" max="8193" width="9.140625" style="14"/>
    <col min="8194" max="8194" width="41.7109375" style="14" customWidth="1"/>
    <col min="8195" max="8200" width="9.140625" style="14"/>
    <col min="8201" max="8201" width="17.5703125" style="14" bestFit="1" customWidth="1"/>
    <col min="8202" max="8449" width="9.140625" style="14"/>
    <col min="8450" max="8450" width="41.7109375" style="14" customWidth="1"/>
    <col min="8451" max="8456" width="9.140625" style="14"/>
    <col min="8457" max="8457" width="17.5703125" style="14" bestFit="1" customWidth="1"/>
    <col min="8458" max="8705" width="9.140625" style="14"/>
    <col min="8706" max="8706" width="41.7109375" style="14" customWidth="1"/>
    <col min="8707" max="8712" width="9.140625" style="14"/>
    <col min="8713" max="8713" width="17.5703125" style="14" bestFit="1" customWidth="1"/>
    <col min="8714" max="8961" width="9.140625" style="14"/>
    <col min="8962" max="8962" width="41.7109375" style="14" customWidth="1"/>
    <col min="8963" max="8968" width="9.140625" style="14"/>
    <col min="8969" max="8969" width="17.5703125" style="14" bestFit="1" customWidth="1"/>
    <col min="8970" max="9217" width="9.140625" style="14"/>
    <col min="9218" max="9218" width="41.7109375" style="14" customWidth="1"/>
    <col min="9219" max="9224" width="9.140625" style="14"/>
    <col min="9225" max="9225" width="17.5703125" style="14" bestFit="1" customWidth="1"/>
    <col min="9226" max="9473" width="9.140625" style="14"/>
    <col min="9474" max="9474" width="41.7109375" style="14" customWidth="1"/>
    <col min="9475" max="9480" width="9.140625" style="14"/>
    <col min="9481" max="9481" width="17.5703125" style="14" bestFit="1" customWidth="1"/>
    <col min="9482" max="9729" width="9.140625" style="14"/>
    <col min="9730" max="9730" width="41.7109375" style="14" customWidth="1"/>
    <col min="9731" max="9736" width="9.140625" style="14"/>
    <col min="9737" max="9737" width="17.5703125" style="14" bestFit="1" customWidth="1"/>
    <col min="9738" max="9985" width="9.140625" style="14"/>
    <col min="9986" max="9986" width="41.7109375" style="14" customWidth="1"/>
    <col min="9987" max="9992" width="9.140625" style="14"/>
    <col min="9993" max="9993" width="17.5703125" style="14" bestFit="1" customWidth="1"/>
    <col min="9994" max="10241" width="9.140625" style="14"/>
    <col min="10242" max="10242" width="41.7109375" style="14" customWidth="1"/>
    <col min="10243" max="10248" width="9.140625" style="14"/>
    <col min="10249" max="10249" width="17.5703125" style="14" bestFit="1" customWidth="1"/>
    <col min="10250" max="10497" width="9.140625" style="14"/>
    <col min="10498" max="10498" width="41.7109375" style="14" customWidth="1"/>
    <col min="10499" max="10504" width="9.140625" style="14"/>
    <col min="10505" max="10505" width="17.5703125" style="14" bestFit="1" customWidth="1"/>
    <col min="10506" max="10753" width="9.140625" style="14"/>
    <col min="10754" max="10754" width="41.7109375" style="14" customWidth="1"/>
    <col min="10755" max="10760" width="9.140625" style="14"/>
    <col min="10761" max="10761" width="17.5703125" style="14" bestFit="1" customWidth="1"/>
    <col min="10762" max="11009" width="9.140625" style="14"/>
    <col min="11010" max="11010" width="41.7109375" style="14" customWidth="1"/>
    <col min="11011" max="11016" width="9.140625" style="14"/>
    <col min="11017" max="11017" width="17.5703125" style="14" bestFit="1" customWidth="1"/>
    <col min="11018" max="11265" width="9.140625" style="14"/>
    <col min="11266" max="11266" width="41.7109375" style="14" customWidth="1"/>
    <col min="11267" max="11272" width="9.140625" style="14"/>
    <col min="11273" max="11273" width="17.5703125" style="14" bestFit="1" customWidth="1"/>
    <col min="11274" max="11521" width="9.140625" style="14"/>
    <col min="11522" max="11522" width="41.7109375" style="14" customWidth="1"/>
    <col min="11523" max="11528" width="9.140625" style="14"/>
    <col min="11529" max="11529" width="17.5703125" style="14" bestFit="1" customWidth="1"/>
    <col min="11530" max="11777" width="9.140625" style="14"/>
    <col min="11778" max="11778" width="41.7109375" style="14" customWidth="1"/>
    <col min="11779" max="11784" width="9.140625" style="14"/>
    <col min="11785" max="11785" width="17.5703125" style="14" bestFit="1" customWidth="1"/>
    <col min="11786" max="12033" width="9.140625" style="14"/>
    <col min="12034" max="12034" width="41.7109375" style="14" customWidth="1"/>
    <col min="12035" max="12040" width="9.140625" style="14"/>
    <col min="12041" max="12041" width="17.5703125" style="14" bestFit="1" customWidth="1"/>
    <col min="12042" max="12289" width="9.140625" style="14"/>
    <col min="12290" max="12290" width="41.7109375" style="14" customWidth="1"/>
    <col min="12291" max="12296" width="9.140625" style="14"/>
    <col min="12297" max="12297" width="17.5703125" style="14" bestFit="1" customWidth="1"/>
    <col min="12298" max="12545" width="9.140625" style="14"/>
    <col min="12546" max="12546" width="41.7109375" style="14" customWidth="1"/>
    <col min="12547" max="12552" width="9.140625" style="14"/>
    <col min="12553" max="12553" width="17.5703125" style="14" bestFit="1" customWidth="1"/>
    <col min="12554" max="12801" width="9.140625" style="14"/>
    <col min="12802" max="12802" width="41.7109375" style="14" customWidth="1"/>
    <col min="12803" max="12808" width="9.140625" style="14"/>
    <col min="12809" max="12809" width="17.5703125" style="14" bestFit="1" customWidth="1"/>
    <col min="12810" max="13057" width="9.140625" style="14"/>
    <col min="13058" max="13058" width="41.7109375" style="14" customWidth="1"/>
    <col min="13059" max="13064" width="9.140625" style="14"/>
    <col min="13065" max="13065" width="17.5703125" style="14" bestFit="1" customWidth="1"/>
    <col min="13066" max="13313" width="9.140625" style="14"/>
    <col min="13314" max="13314" width="41.7109375" style="14" customWidth="1"/>
    <col min="13315" max="13320" width="9.140625" style="14"/>
    <col min="13321" max="13321" width="17.5703125" style="14" bestFit="1" customWidth="1"/>
    <col min="13322" max="13569" width="9.140625" style="14"/>
    <col min="13570" max="13570" width="41.7109375" style="14" customWidth="1"/>
    <col min="13571" max="13576" width="9.140625" style="14"/>
    <col min="13577" max="13577" width="17.5703125" style="14" bestFit="1" customWidth="1"/>
    <col min="13578" max="13825" width="9.140625" style="14"/>
    <col min="13826" max="13826" width="41.7109375" style="14" customWidth="1"/>
    <col min="13827" max="13832" width="9.140625" style="14"/>
    <col min="13833" max="13833" width="17.5703125" style="14" bestFit="1" customWidth="1"/>
    <col min="13834" max="14081" width="9.140625" style="14"/>
    <col min="14082" max="14082" width="41.7109375" style="14" customWidth="1"/>
    <col min="14083" max="14088" width="9.140625" style="14"/>
    <col min="14089" max="14089" width="17.5703125" style="14" bestFit="1" customWidth="1"/>
    <col min="14090" max="14337" width="9.140625" style="14"/>
    <col min="14338" max="14338" width="41.7109375" style="14" customWidth="1"/>
    <col min="14339" max="14344" width="9.140625" style="14"/>
    <col min="14345" max="14345" width="17.5703125" style="14" bestFit="1" customWidth="1"/>
    <col min="14346" max="14593" width="9.140625" style="14"/>
    <col min="14594" max="14594" width="41.7109375" style="14" customWidth="1"/>
    <col min="14595" max="14600" width="9.140625" style="14"/>
    <col min="14601" max="14601" width="17.5703125" style="14" bestFit="1" customWidth="1"/>
    <col min="14602" max="14849" width="9.140625" style="14"/>
    <col min="14850" max="14850" width="41.7109375" style="14" customWidth="1"/>
    <col min="14851" max="14856" width="9.140625" style="14"/>
    <col min="14857" max="14857" width="17.5703125" style="14" bestFit="1" customWidth="1"/>
    <col min="14858" max="15105" width="9.140625" style="14"/>
    <col min="15106" max="15106" width="41.7109375" style="14" customWidth="1"/>
    <col min="15107" max="15112" width="9.140625" style="14"/>
    <col min="15113" max="15113" width="17.5703125" style="14" bestFit="1" customWidth="1"/>
    <col min="15114" max="15361" width="9.140625" style="14"/>
    <col min="15362" max="15362" width="41.7109375" style="14" customWidth="1"/>
    <col min="15363" max="15368" width="9.140625" style="14"/>
    <col min="15369" max="15369" width="17.5703125" style="14" bestFit="1" customWidth="1"/>
    <col min="15370" max="15617" width="9.140625" style="14"/>
    <col min="15618" max="15618" width="41.7109375" style="14" customWidth="1"/>
    <col min="15619" max="15624" width="9.140625" style="14"/>
    <col min="15625" max="15625" width="17.5703125" style="14" bestFit="1" customWidth="1"/>
    <col min="15626" max="15873" width="9.140625" style="14"/>
    <col min="15874" max="15874" width="41.7109375" style="14" customWidth="1"/>
    <col min="15875" max="15880" width="9.140625" style="14"/>
    <col min="15881" max="15881" width="17.5703125" style="14" bestFit="1" customWidth="1"/>
    <col min="15882" max="16129" width="9.140625" style="14"/>
    <col min="16130" max="16130" width="41.7109375" style="14" customWidth="1"/>
    <col min="16131" max="16136" width="9.140625" style="14"/>
    <col min="16137" max="16137" width="17.5703125" style="14" bestFit="1" customWidth="1"/>
    <col min="16138" max="16384" width="9.140625" style="14"/>
  </cols>
  <sheetData>
    <row r="1" spans="1:9" ht="15.75" x14ac:dyDescent="0.25">
      <c r="A1" s="101" t="s">
        <v>0</v>
      </c>
      <c r="B1" s="102"/>
      <c r="C1" s="102"/>
      <c r="D1" s="102"/>
      <c r="E1" s="102"/>
      <c r="F1" s="102"/>
      <c r="G1" s="102"/>
      <c r="H1" s="102"/>
      <c r="I1" s="102"/>
    </row>
    <row r="2" spans="1:9" ht="45.75" customHeight="1" x14ac:dyDescent="0.2">
      <c r="A2" s="103" t="str">
        <f>'RFP Responses'!A1</f>
        <v>RFQ730-17014.RFP730-17078 (Shortlist) CM@R Quadrangle Housing</v>
      </c>
      <c r="B2" s="104"/>
      <c r="C2" s="104"/>
      <c r="D2" s="104"/>
      <c r="E2" s="104"/>
      <c r="F2" s="104"/>
      <c r="G2" s="104"/>
      <c r="H2" s="104"/>
      <c r="I2" s="104"/>
    </row>
    <row r="3" spans="1:9" ht="15.75" thickBot="1" x14ac:dyDescent="0.25">
      <c r="I3" s="15"/>
    </row>
    <row r="4" spans="1:9" s="19" customFormat="1" ht="130.5" customHeight="1" thickTop="1" thickBot="1" x14ac:dyDescent="0.25">
      <c r="A4" s="16" t="s">
        <v>5</v>
      </c>
      <c r="B4" s="17" t="s">
        <v>30</v>
      </c>
      <c r="C4" s="17" t="s">
        <v>31</v>
      </c>
      <c r="D4" s="17" t="s">
        <v>32</v>
      </c>
      <c r="E4" s="17" t="s">
        <v>33</v>
      </c>
      <c r="F4" s="67" t="s">
        <v>34</v>
      </c>
      <c r="G4" s="17" t="s">
        <v>35</v>
      </c>
      <c r="H4" s="18" t="s">
        <v>29</v>
      </c>
      <c r="I4" s="18" t="s">
        <v>6</v>
      </c>
    </row>
    <row r="5" spans="1:9" s="19" customFormat="1" ht="16.5" thickTop="1" x14ac:dyDescent="0.2">
      <c r="A5" s="20" t="str">
        <f>'RFP Responses'!A4</f>
        <v>Austin Commercial</v>
      </c>
      <c r="B5" s="62">
        <v>20</v>
      </c>
      <c r="C5" s="62">
        <v>22.5</v>
      </c>
      <c r="D5" s="62">
        <v>4.5</v>
      </c>
      <c r="E5" s="66">
        <v>4</v>
      </c>
      <c r="F5" s="66">
        <v>30</v>
      </c>
      <c r="G5" s="66">
        <v>10</v>
      </c>
      <c r="H5" s="68">
        <f>B5+C5+E5+D5+G5</f>
        <v>61</v>
      </c>
      <c r="I5" s="47">
        <f>SUM(B5:G5)</f>
        <v>91</v>
      </c>
    </row>
    <row r="6" spans="1:9" x14ac:dyDescent="0.2">
      <c r="A6" s="20" t="str">
        <f>'RFP Responses'!A5</f>
        <v>JE Dunn Construction</v>
      </c>
      <c r="B6" s="62">
        <v>20</v>
      </c>
      <c r="C6" s="62">
        <v>25</v>
      </c>
      <c r="D6" s="62">
        <v>4.5</v>
      </c>
      <c r="E6" s="65">
        <v>4</v>
      </c>
      <c r="F6" s="65">
        <v>29.549542181673985</v>
      </c>
      <c r="G6" s="65">
        <v>8</v>
      </c>
      <c r="H6" s="68">
        <f t="shared" ref="H6:H7" si="0">B6+C6+E6+D6+G6</f>
        <v>61.5</v>
      </c>
      <c r="I6" s="47">
        <f>SUM(B6:G6)</f>
        <v>91.049542181673985</v>
      </c>
    </row>
    <row r="7" spans="1:9" x14ac:dyDescent="0.2">
      <c r="A7" s="20" t="str">
        <f>'RFP Responses'!A6</f>
        <v>SpawGlass</v>
      </c>
      <c r="B7" s="62">
        <v>20</v>
      </c>
      <c r="C7" s="62">
        <v>22.5</v>
      </c>
      <c r="D7" s="62">
        <v>4.5</v>
      </c>
      <c r="E7" s="65">
        <v>4</v>
      </c>
      <c r="F7" s="65">
        <v>26.089342007377766</v>
      </c>
      <c r="G7" s="65">
        <v>9</v>
      </c>
      <c r="H7" s="68">
        <f t="shared" si="0"/>
        <v>60</v>
      </c>
      <c r="I7" s="47">
        <f>SUM(B7:G7)</f>
        <v>86.089342007377766</v>
      </c>
    </row>
  </sheetData>
  <mergeCells count="2">
    <mergeCell ref="A1:I1"/>
    <mergeCell ref="A2:I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4" workbookViewId="0">
      <selection activeCell="G27" sqref="G27"/>
    </sheetView>
  </sheetViews>
  <sheetFormatPr defaultRowHeight="15" x14ac:dyDescent="0.2"/>
  <cols>
    <col min="1" max="1" width="41.7109375" style="14" customWidth="1"/>
    <col min="2" max="7" width="9.140625" style="14"/>
    <col min="8" max="8" width="12.28515625" style="14" customWidth="1"/>
    <col min="9" max="9" width="9.140625" style="14" customWidth="1"/>
    <col min="10" max="257" width="9.140625" style="14"/>
    <col min="258" max="258" width="41.7109375" style="14" customWidth="1"/>
    <col min="259" max="264" width="9.140625" style="14"/>
    <col min="265" max="265" width="17.5703125" style="14" bestFit="1" customWidth="1"/>
    <col min="266" max="513" width="9.140625" style="14"/>
    <col min="514" max="514" width="41.7109375" style="14" customWidth="1"/>
    <col min="515" max="520" width="9.140625" style="14"/>
    <col min="521" max="521" width="17.5703125" style="14" bestFit="1" customWidth="1"/>
    <col min="522" max="769" width="9.140625" style="14"/>
    <col min="770" max="770" width="41.7109375" style="14" customWidth="1"/>
    <col min="771" max="776" width="9.140625" style="14"/>
    <col min="777" max="777" width="17.5703125" style="14" bestFit="1" customWidth="1"/>
    <col min="778" max="1025" width="9.140625" style="14"/>
    <col min="1026" max="1026" width="41.7109375" style="14" customWidth="1"/>
    <col min="1027" max="1032" width="9.140625" style="14"/>
    <col min="1033" max="1033" width="17.5703125" style="14" bestFit="1" customWidth="1"/>
    <col min="1034" max="1281" width="9.140625" style="14"/>
    <col min="1282" max="1282" width="41.7109375" style="14" customWidth="1"/>
    <col min="1283" max="1288" width="9.140625" style="14"/>
    <col min="1289" max="1289" width="17.5703125" style="14" bestFit="1" customWidth="1"/>
    <col min="1290" max="1537" width="9.140625" style="14"/>
    <col min="1538" max="1538" width="41.7109375" style="14" customWidth="1"/>
    <col min="1539" max="1544" width="9.140625" style="14"/>
    <col min="1545" max="1545" width="17.5703125" style="14" bestFit="1" customWidth="1"/>
    <col min="1546" max="1793" width="9.140625" style="14"/>
    <col min="1794" max="1794" width="41.7109375" style="14" customWidth="1"/>
    <col min="1795" max="1800" width="9.140625" style="14"/>
    <col min="1801" max="1801" width="17.5703125" style="14" bestFit="1" customWidth="1"/>
    <col min="1802" max="2049" width="9.140625" style="14"/>
    <col min="2050" max="2050" width="41.7109375" style="14" customWidth="1"/>
    <col min="2051" max="2056" width="9.140625" style="14"/>
    <col min="2057" max="2057" width="17.5703125" style="14" bestFit="1" customWidth="1"/>
    <col min="2058" max="2305" width="9.140625" style="14"/>
    <col min="2306" max="2306" width="41.7109375" style="14" customWidth="1"/>
    <col min="2307" max="2312" width="9.140625" style="14"/>
    <col min="2313" max="2313" width="17.5703125" style="14" bestFit="1" customWidth="1"/>
    <col min="2314" max="2561" width="9.140625" style="14"/>
    <col min="2562" max="2562" width="41.7109375" style="14" customWidth="1"/>
    <col min="2563" max="2568" width="9.140625" style="14"/>
    <col min="2569" max="2569" width="17.5703125" style="14" bestFit="1" customWidth="1"/>
    <col min="2570" max="2817" width="9.140625" style="14"/>
    <col min="2818" max="2818" width="41.7109375" style="14" customWidth="1"/>
    <col min="2819" max="2824" width="9.140625" style="14"/>
    <col min="2825" max="2825" width="17.5703125" style="14" bestFit="1" customWidth="1"/>
    <col min="2826" max="3073" width="9.140625" style="14"/>
    <col min="3074" max="3074" width="41.7109375" style="14" customWidth="1"/>
    <col min="3075" max="3080" width="9.140625" style="14"/>
    <col min="3081" max="3081" width="17.5703125" style="14" bestFit="1" customWidth="1"/>
    <col min="3082" max="3329" width="9.140625" style="14"/>
    <col min="3330" max="3330" width="41.7109375" style="14" customWidth="1"/>
    <col min="3331" max="3336" width="9.140625" style="14"/>
    <col min="3337" max="3337" width="17.5703125" style="14" bestFit="1" customWidth="1"/>
    <col min="3338" max="3585" width="9.140625" style="14"/>
    <col min="3586" max="3586" width="41.7109375" style="14" customWidth="1"/>
    <col min="3587" max="3592" width="9.140625" style="14"/>
    <col min="3593" max="3593" width="17.5703125" style="14" bestFit="1" customWidth="1"/>
    <col min="3594" max="3841" width="9.140625" style="14"/>
    <col min="3842" max="3842" width="41.7109375" style="14" customWidth="1"/>
    <col min="3843" max="3848" width="9.140625" style="14"/>
    <col min="3849" max="3849" width="17.5703125" style="14" bestFit="1" customWidth="1"/>
    <col min="3850" max="4097" width="9.140625" style="14"/>
    <col min="4098" max="4098" width="41.7109375" style="14" customWidth="1"/>
    <col min="4099" max="4104" width="9.140625" style="14"/>
    <col min="4105" max="4105" width="17.5703125" style="14" bestFit="1" customWidth="1"/>
    <col min="4106" max="4353" width="9.140625" style="14"/>
    <col min="4354" max="4354" width="41.7109375" style="14" customWidth="1"/>
    <col min="4355" max="4360" width="9.140625" style="14"/>
    <col min="4361" max="4361" width="17.5703125" style="14" bestFit="1" customWidth="1"/>
    <col min="4362" max="4609" width="9.140625" style="14"/>
    <col min="4610" max="4610" width="41.7109375" style="14" customWidth="1"/>
    <col min="4611" max="4616" width="9.140625" style="14"/>
    <col min="4617" max="4617" width="17.5703125" style="14" bestFit="1" customWidth="1"/>
    <col min="4618" max="4865" width="9.140625" style="14"/>
    <col min="4866" max="4866" width="41.7109375" style="14" customWidth="1"/>
    <col min="4867" max="4872" width="9.140625" style="14"/>
    <col min="4873" max="4873" width="17.5703125" style="14" bestFit="1" customWidth="1"/>
    <col min="4874" max="5121" width="9.140625" style="14"/>
    <col min="5122" max="5122" width="41.7109375" style="14" customWidth="1"/>
    <col min="5123" max="5128" width="9.140625" style="14"/>
    <col min="5129" max="5129" width="17.5703125" style="14" bestFit="1" customWidth="1"/>
    <col min="5130" max="5377" width="9.140625" style="14"/>
    <col min="5378" max="5378" width="41.7109375" style="14" customWidth="1"/>
    <col min="5379" max="5384" width="9.140625" style="14"/>
    <col min="5385" max="5385" width="17.5703125" style="14" bestFit="1" customWidth="1"/>
    <col min="5386" max="5633" width="9.140625" style="14"/>
    <col min="5634" max="5634" width="41.7109375" style="14" customWidth="1"/>
    <col min="5635" max="5640" width="9.140625" style="14"/>
    <col min="5641" max="5641" width="17.5703125" style="14" bestFit="1" customWidth="1"/>
    <col min="5642" max="5889" width="9.140625" style="14"/>
    <col min="5890" max="5890" width="41.7109375" style="14" customWidth="1"/>
    <col min="5891" max="5896" width="9.140625" style="14"/>
    <col min="5897" max="5897" width="17.5703125" style="14" bestFit="1" customWidth="1"/>
    <col min="5898" max="6145" width="9.140625" style="14"/>
    <col min="6146" max="6146" width="41.7109375" style="14" customWidth="1"/>
    <col min="6147" max="6152" width="9.140625" style="14"/>
    <col min="6153" max="6153" width="17.5703125" style="14" bestFit="1" customWidth="1"/>
    <col min="6154" max="6401" width="9.140625" style="14"/>
    <col min="6402" max="6402" width="41.7109375" style="14" customWidth="1"/>
    <col min="6403" max="6408" width="9.140625" style="14"/>
    <col min="6409" max="6409" width="17.5703125" style="14" bestFit="1" customWidth="1"/>
    <col min="6410" max="6657" width="9.140625" style="14"/>
    <col min="6658" max="6658" width="41.7109375" style="14" customWidth="1"/>
    <col min="6659" max="6664" width="9.140625" style="14"/>
    <col min="6665" max="6665" width="17.5703125" style="14" bestFit="1" customWidth="1"/>
    <col min="6666" max="6913" width="9.140625" style="14"/>
    <col min="6914" max="6914" width="41.7109375" style="14" customWidth="1"/>
    <col min="6915" max="6920" width="9.140625" style="14"/>
    <col min="6921" max="6921" width="17.5703125" style="14" bestFit="1" customWidth="1"/>
    <col min="6922" max="7169" width="9.140625" style="14"/>
    <col min="7170" max="7170" width="41.7109375" style="14" customWidth="1"/>
    <col min="7171" max="7176" width="9.140625" style="14"/>
    <col min="7177" max="7177" width="17.5703125" style="14" bestFit="1" customWidth="1"/>
    <col min="7178" max="7425" width="9.140625" style="14"/>
    <col min="7426" max="7426" width="41.7109375" style="14" customWidth="1"/>
    <col min="7427" max="7432" width="9.140625" style="14"/>
    <col min="7433" max="7433" width="17.5703125" style="14" bestFit="1" customWidth="1"/>
    <col min="7434" max="7681" width="9.140625" style="14"/>
    <col min="7682" max="7682" width="41.7109375" style="14" customWidth="1"/>
    <col min="7683" max="7688" width="9.140625" style="14"/>
    <col min="7689" max="7689" width="17.5703125" style="14" bestFit="1" customWidth="1"/>
    <col min="7690" max="7937" width="9.140625" style="14"/>
    <col min="7938" max="7938" width="41.7109375" style="14" customWidth="1"/>
    <col min="7939" max="7944" width="9.140625" style="14"/>
    <col min="7945" max="7945" width="17.5703125" style="14" bestFit="1" customWidth="1"/>
    <col min="7946" max="8193" width="9.140625" style="14"/>
    <col min="8194" max="8194" width="41.7109375" style="14" customWidth="1"/>
    <col min="8195" max="8200" width="9.140625" style="14"/>
    <col min="8201" max="8201" width="17.5703125" style="14" bestFit="1" customWidth="1"/>
    <col min="8202" max="8449" width="9.140625" style="14"/>
    <col min="8450" max="8450" width="41.7109375" style="14" customWidth="1"/>
    <col min="8451" max="8456" width="9.140625" style="14"/>
    <col min="8457" max="8457" width="17.5703125" style="14" bestFit="1" customWidth="1"/>
    <col min="8458" max="8705" width="9.140625" style="14"/>
    <col min="8706" max="8706" width="41.7109375" style="14" customWidth="1"/>
    <col min="8707" max="8712" width="9.140625" style="14"/>
    <col min="8713" max="8713" width="17.5703125" style="14" bestFit="1" customWidth="1"/>
    <col min="8714" max="8961" width="9.140625" style="14"/>
    <col min="8962" max="8962" width="41.7109375" style="14" customWidth="1"/>
    <col min="8963" max="8968" width="9.140625" style="14"/>
    <col min="8969" max="8969" width="17.5703125" style="14" bestFit="1" customWidth="1"/>
    <col min="8970" max="9217" width="9.140625" style="14"/>
    <col min="9218" max="9218" width="41.7109375" style="14" customWidth="1"/>
    <col min="9219" max="9224" width="9.140625" style="14"/>
    <col min="9225" max="9225" width="17.5703125" style="14" bestFit="1" customWidth="1"/>
    <col min="9226" max="9473" width="9.140625" style="14"/>
    <col min="9474" max="9474" width="41.7109375" style="14" customWidth="1"/>
    <col min="9475" max="9480" width="9.140625" style="14"/>
    <col min="9481" max="9481" width="17.5703125" style="14" bestFit="1" customWidth="1"/>
    <col min="9482" max="9729" width="9.140625" style="14"/>
    <col min="9730" max="9730" width="41.7109375" style="14" customWidth="1"/>
    <col min="9731" max="9736" width="9.140625" style="14"/>
    <col min="9737" max="9737" width="17.5703125" style="14" bestFit="1" customWidth="1"/>
    <col min="9738" max="9985" width="9.140625" style="14"/>
    <col min="9986" max="9986" width="41.7109375" style="14" customWidth="1"/>
    <col min="9987" max="9992" width="9.140625" style="14"/>
    <col min="9993" max="9993" width="17.5703125" style="14" bestFit="1" customWidth="1"/>
    <col min="9994" max="10241" width="9.140625" style="14"/>
    <col min="10242" max="10242" width="41.7109375" style="14" customWidth="1"/>
    <col min="10243" max="10248" width="9.140625" style="14"/>
    <col min="10249" max="10249" width="17.5703125" style="14" bestFit="1" customWidth="1"/>
    <col min="10250" max="10497" width="9.140625" style="14"/>
    <col min="10498" max="10498" width="41.7109375" style="14" customWidth="1"/>
    <col min="10499" max="10504" width="9.140625" style="14"/>
    <col min="10505" max="10505" width="17.5703125" style="14" bestFit="1" customWidth="1"/>
    <col min="10506" max="10753" width="9.140625" style="14"/>
    <col min="10754" max="10754" width="41.7109375" style="14" customWidth="1"/>
    <col min="10755" max="10760" width="9.140625" style="14"/>
    <col min="10761" max="10761" width="17.5703125" style="14" bestFit="1" customWidth="1"/>
    <col min="10762" max="11009" width="9.140625" style="14"/>
    <col min="11010" max="11010" width="41.7109375" style="14" customWidth="1"/>
    <col min="11011" max="11016" width="9.140625" style="14"/>
    <col min="11017" max="11017" width="17.5703125" style="14" bestFit="1" customWidth="1"/>
    <col min="11018" max="11265" width="9.140625" style="14"/>
    <col min="11266" max="11266" width="41.7109375" style="14" customWidth="1"/>
    <col min="11267" max="11272" width="9.140625" style="14"/>
    <col min="11273" max="11273" width="17.5703125" style="14" bestFit="1" customWidth="1"/>
    <col min="11274" max="11521" width="9.140625" style="14"/>
    <col min="11522" max="11522" width="41.7109375" style="14" customWidth="1"/>
    <col min="11523" max="11528" width="9.140625" style="14"/>
    <col min="11529" max="11529" width="17.5703125" style="14" bestFit="1" customWidth="1"/>
    <col min="11530" max="11777" width="9.140625" style="14"/>
    <col min="11778" max="11778" width="41.7109375" style="14" customWidth="1"/>
    <col min="11779" max="11784" width="9.140625" style="14"/>
    <col min="11785" max="11785" width="17.5703125" style="14" bestFit="1" customWidth="1"/>
    <col min="11786" max="12033" width="9.140625" style="14"/>
    <col min="12034" max="12034" width="41.7109375" style="14" customWidth="1"/>
    <col min="12035" max="12040" width="9.140625" style="14"/>
    <col min="12041" max="12041" width="17.5703125" style="14" bestFit="1" customWidth="1"/>
    <col min="12042" max="12289" width="9.140625" style="14"/>
    <col min="12290" max="12290" width="41.7109375" style="14" customWidth="1"/>
    <col min="12291" max="12296" width="9.140625" style="14"/>
    <col min="12297" max="12297" width="17.5703125" style="14" bestFit="1" customWidth="1"/>
    <col min="12298" max="12545" width="9.140625" style="14"/>
    <col min="12546" max="12546" width="41.7109375" style="14" customWidth="1"/>
    <col min="12547" max="12552" width="9.140625" style="14"/>
    <col min="12553" max="12553" width="17.5703125" style="14" bestFit="1" customWidth="1"/>
    <col min="12554" max="12801" width="9.140625" style="14"/>
    <col min="12802" max="12802" width="41.7109375" style="14" customWidth="1"/>
    <col min="12803" max="12808" width="9.140625" style="14"/>
    <col min="12809" max="12809" width="17.5703125" style="14" bestFit="1" customWidth="1"/>
    <col min="12810" max="13057" width="9.140625" style="14"/>
    <col min="13058" max="13058" width="41.7109375" style="14" customWidth="1"/>
    <col min="13059" max="13064" width="9.140625" style="14"/>
    <col min="13065" max="13065" width="17.5703125" style="14" bestFit="1" customWidth="1"/>
    <col min="13066" max="13313" width="9.140625" style="14"/>
    <col min="13314" max="13314" width="41.7109375" style="14" customWidth="1"/>
    <col min="13315" max="13320" width="9.140625" style="14"/>
    <col min="13321" max="13321" width="17.5703125" style="14" bestFit="1" customWidth="1"/>
    <col min="13322" max="13569" width="9.140625" style="14"/>
    <col min="13570" max="13570" width="41.7109375" style="14" customWidth="1"/>
    <col min="13571" max="13576" width="9.140625" style="14"/>
    <col min="13577" max="13577" width="17.5703125" style="14" bestFit="1" customWidth="1"/>
    <col min="13578" max="13825" width="9.140625" style="14"/>
    <col min="13826" max="13826" width="41.7109375" style="14" customWidth="1"/>
    <col min="13827" max="13832" width="9.140625" style="14"/>
    <col min="13833" max="13833" width="17.5703125" style="14" bestFit="1" customWidth="1"/>
    <col min="13834" max="14081" width="9.140625" style="14"/>
    <col min="14082" max="14082" width="41.7109375" style="14" customWidth="1"/>
    <col min="14083" max="14088" width="9.140625" style="14"/>
    <col min="14089" max="14089" width="17.5703125" style="14" bestFit="1" customWidth="1"/>
    <col min="14090" max="14337" width="9.140625" style="14"/>
    <col min="14338" max="14338" width="41.7109375" style="14" customWidth="1"/>
    <col min="14339" max="14344" width="9.140625" style="14"/>
    <col min="14345" max="14345" width="17.5703125" style="14" bestFit="1" customWidth="1"/>
    <col min="14346" max="14593" width="9.140625" style="14"/>
    <col min="14594" max="14594" width="41.7109375" style="14" customWidth="1"/>
    <col min="14595" max="14600" width="9.140625" style="14"/>
    <col min="14601" max="14601" width="17.5703125" style="14" bestFit="1" customWidth="1"/>
    <col min="14602" max="14849" width="9.140625" style="14"/>
    <col min="14850" max="14850" width="41.7109375" style="14" customWidth="1"/>
    <col min="14851" max="14856" width="9.140625" style="14"/>
    <col min="14857" max="14857" width="17.5703125" style="14" bestFit="1" customWidth="1"/>
    <col min="14858" max="15105" width="9.140625" style="14"/>
    <col min="15106" max="15106" width="41.7109375" style="14" customWidth="1"/>
    <col min="15107" max="15112" width="9.140625" style="14"/>
    <col min="15113" max="15113" width="17.5703125" style="14" bestFit="1" customWidth="1"/>
    <col min="15114" max="15361" width="9.140625" style="14"/>
    <col min="15362" max="15362" width="41.7109375" style="14" customWidth="1"/>
    <col min="15363" max="15368" width="9.140625" style="14"/>
    <col min="15369" max="15369" width="17.5703125" style="14" bestFit="1" customWidth="1"/>
    <col min="15370" max="15617" width="9.140625" style="14"/>
    <col min="15618" max="15618" width="41.7109375" style="14" customWidth="1"/>
    <col min="15619" max="15624" width="9.140625" style="14"/>
    <col min="15625" max="15625" width="17.5703125" style="14" bestFit="1" customWidth="1"/>
    <col min="15626" max="15873" width="9.140625" style="14"/>
    <col min="15874" max="15874" width="41.7109375" style="14" customWidth="1"/>
    <col min="15875" max="15880" width="9.140625" style="14"/>
    <col min="15881" max="15881" width="17.5703125" style="14" bestFit="1" customWidth="1"/>
    <col min="15882" max="16129" width="9.140625" style="14"/>
    <col min="16130" max="16130" width="41.7109375" style="14" customWidth="1"/>
    <col min="16131" max="16136" width="9.140625" style="14"/>
    <col min="16137" max="16137" width="17.5703125" style="14" bestFit="1" customWidth="1"/>
    <col min="16138" max="16384" width="9.140625" style="14"/>
  </cols>
  <sheetData>
    <row r="1" spans="1:9" ht="15.75" x14ac:dyDescent="0.25">
      <c r="A1" s="101" t="s">
        <v>0</v>
      </c>
      <c r="B1" s="102"/>
      <c r="C1" s="102"/>
      <c r="D1" s="102"/>
      <c r="E1" s="102"/>
      <c r="F1" s="102"/>
      <c r="G1" s="102"/>
      <c r="H1" s="102"/>
      <c r="I1" s="102"/>
    </row>
    <row r="2" spans="1:9" ht="45.75" customHeight="1" x14ac:dyDescent="0.2">
      <c r="A2" s="103" t="str">
        <f>'RFP Responses'!A1</f>
        <v>RFQ730-17014.RFP730-17078 (Shortlist) CM@R Quadrangle Housing</v>
      </c>
      <c r="B2" s="104"/>
      <c r="C2" s="104"/>
      <c r="D2" s="104"/>
      <c r="E2" s="104"/>
      <c r="F2" s="104"/>
      <c r="G2" s="104"/>
      <c r="H2" s="104"/>
      <c r="I2" s="104"/>
    </row>
    <row r="3" spans="1:9" ht="15.75" thickBot="1" x14ac:dyDescent="0.25">
      <c r="I3" s="15"/>
    </row>
    <row r="4" spans="1:9" s="19" customFormat="1" ht="130.5" customHeight="1" thickTop="1" thickBot="1" x14ac:dyDescent="0.25">
      <c r="A4" s="16" t="s">
        <v>5</v>
      </c>
      <c r="B4" s="17" t="s">
        <v>30</v>
      </c>
      <c r="C4" s="17" t="s">
        <v>31</v>
      </c>
      <c r="D4" s="17" t="s">
        <v>32</v>
      </c>
      <c r="E4" s="17" t="s">
        <v>33</v>
      </c>
      <c r="F4" s="67" t="s">
        <v>34</v>
      </c>
      <c r="G4" s="17" t="s">
        <v>35</v>
      </c>
      <c r="H4" s="18" t="s">
        <v>29</v>
      </c>
      <c r="I4" s="18" t="s">
        <v>6</v>
      </c>
    </row>
    <row r="5" spans="1:9" s="19" customFormat="1" ht="16.5" thickTop="1" x14ac:dyDescent="0.2">
      <c r="A5" s="20" t="str">
        <f>'RFP Responses'!A4</f>
        <v>Austin Commercial</v>
      </c>
      <c r="B5" s="62">
        <v>17.5</v>
      </c>
      <c r="C5" s="62">
        <v>15</v>
      </c>
      <c r="D5" s="62">
        <v>3.5</v>
      </c>
      <c r="E5" s="70">
        <v>3.5</v>
      </c>
      <c r="F5" s="70">
        <v>30</v>
      </c>
      <c r="G5" s="70">
        <v>7</v>
      </c>
      <c r="H5" s="82">
        <f>B5+C5+E5+D5+G5</f>
        <v>46.5</v>
      </c>
      <c r="I5" s="47">
        <f>SUM(B5:G5)</f>
        <v>76.5</v>
      </c>
    </row>
    <row r="6" spans="1:9" x14ac:dyDescent="0.2">
      <c r="A6" s="20" t="str">
        <f>'RFP Responses'!A5</f>
        <v>JE Dunn Construction</v>
      </c>
      <c r="B6" s="62">
        <v>20</v>
      </c>
      <c r="C6" s="62">
        <v>22.5</v>
      </c>
      <c r="D6" s="62">
        <v>4.5</v>
      </c>
      <c r="E6" s="69">
        <v>4.5</v>
      </c>
      <c r="F6" s="69">
        <v>29.549542181673985</v>
      </c>
      <c r="G6" s="69">
        <v>6</v>
      </c>
      <c r="H6" s="82">
        <f t="shared" ref="H6:H7" si="0">B6+C6+E6+D6+G6</f>
        <v>57.5</v>
      </c>
      <c r="I6" s="47">
        <f>SUM(B6:G6)</f>
        <v>87.049542181673985</v>
      </c>
    </row>
    <row r="7" spans="1:9" x14ac:dyDescent="0.2">
      <c r="A7" s="20" t="str">
        <f>'RFP Responses'!A6</f>
        <v>SpawGlass</v>
      </c>
      <c r="B7" s="62">
        <v>15</v>
      </c>
      <c r="C7" s="62">
        <v>16</v>
      </c>
      <c r="D7" s="62">
        <v>3.5</v>
      </c>
      <c r="E7" s="69">
        <v>3</v>
      </c>
      <c r="F7" s="69">
        <v>26.089342007377766</v>
      </c>
      <c r="G7" s="69">
        <v>6</v>
      </c>
      <c r="H7" s="82">
        <f t="shared" si="0"/>
        <v>43.5</v>
      </c>
      <c r="I7" s="47">
        <f>SUM(B7:G7)</f>
        <v>69.589342007377766</v>
      </c>
    </row>
  </sheetData>
  <mergeCells count="2">
    <mergeCell ref="A1:I1"/>
    <mergeCell ref="A2:I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F14" sqref="F14"/>
    </sheetView>
  </sheetViews>
  <sheetFormatPr defaultRowHeight="15" x14ac:dyDescent="0.2"/>
  <cols>
    <col min="1" max="1" width="41.7109375" style="14" customWidth="1"/>
    <col min="2" max="7" width="9.140625" style="14"/>
    <col min="8" max="8" width="13.85546875" style="14" customWidth="1"/>
    <col min="9" max="9" width="17.5703125" style="14" bestFit="1" customWidth="1"/>
    <col min="10" max="16384" width="9.140625" style="14"/>
  </cols>
  <sheetData>
    <row r="1" spans="1:9" ht="15.75" x14ac:dyDescent="0.25">
      <c r="A1" s="101" t="s">
        <v>0</v>
      </c>
      <c r="B1" s="102"/>
      <c r="C1" s="102"/>
      <c r="D1" s="102"/>
      <c r="E1" s="102"/>
      <c r="F1" s="102"/>
      <c r="G1" s="102"/>
      <c r="H1" s="102"/>
      <c r="I1" s="102"/>
    </row>
    <row r="2" spans="1:9" ht="45.75" customHeight="1" x14ac:dyDescent="0.2">
      <c r="A2" s="103" t="str">
        <f>'RFP Responses'!A1</f>
        <v>RFQ730-17014.RFP730-17078 (Shortlist) CM@R Quadrangle Housing</v>
      </c>
      <c r="B2" s="104"/>
      <c r="C2" s="104"/>
      <c r="D2" s="104"/>
      <c r="E2" s="104"/>
      <c r="F2" s="104"/>
      <c r="G2" s="104"/>
      <c r="H2" s="104"/>
      <c r="I2" s="104"/>
    </row>
    <row r="3" spans="1:9" ht="15.75" thickBot="1" x14ac:dyDescent="0.25">
      <c r="I3" s="15"/>
    </row>
    <row r="4" spans="1:9" s="19" customFormat="1" ht="130.5" customHeight="1" thickTop="1" thickBot="1" x14ac:dyDescent="0.25">
      <c r="A4" s="16" t="s">
        <v>5</v>
      </c>
      <c r="B4" s="17" t="s">
        <v>30</v>
      </c>
      <c r="C4" s="17" t="s">
        <v>31</v>
      </c>
      <c r="D4" s="17" t="s">
        <v>32</v>
      </c>
      <c r="E4" s="17" t="s">
        <v>33</v>
      </c>
      <c r="F4" s="67" t="s">
        <v>34</v>
      </c>
      <c r="G4" s="17" t="s">
        <v>35</v>
      </c>
      <c r="H4" s="18" t="s">
        <v>29</v>
      </c>
      <c r="I4" s="18" t="s">
        <v>6</v>
      </c>
    </row>
    <row r="5" spans="1:9" s="19" customFormat="1" ht="16.5" thickTop="1" x14ac:dyDescent="0.2">
      <c r="A5" s="20" t="str">
        <f>'RFP Responses'!A4</f>
        <v>Austin Commercial</v>
      </c>
      <c r="B5" s="62">
        <v>7.5</v>
      </c>
      <c r="C5" s="62">
        <v>7.5</v>
      </c>
      <c r="D5" s="62">
        <v>3</v>
      </c>
      <c r="E5" s="66">
        <v>3</v>
      </c>
      <c r="F5" s="66">
        <v>30</v>
      </c>
      <c r="G5" s="66">
        <v>6</v>
      </c>
      <c r="H5" s="68">
        <f>B5+C5+E5+D5+G5</f>
        <v>27</v>
      </c>
      <c r="I5" s="47">
        <f>SUM(B5:G5)</f>
        <v>57</v>
      </c>
    </row>
    <row r="6" spans="1:9" x14ac:dyDescent="0.2">
      <c r="A6" s="20" t="str">
        <f>'RFP Responses'!A5</f>
        <v>JE Dunn Construction</v>
      </c>
      <c r="B6" s="62">
        <v>17.5</v>
      </c>
      <c r="C6" s="62">
        <v>17.5</v>
      </c>
      <c r="D6" s="62">
        <v>3</v>
      </c>
      <c r="E6" s="65">
        <v>3</v>
      </c>
      <c r="F6" s="65">
        <v>29.549542181673985</v>
      </c>
      <c r="G6" s="65">
        <v>4</v>
      </c>
      <c r="H6" s="68">
        <f t="shared" ref="H6:H7" si="0">B6+C6+E6+D6+G6</f>
        <v>45</v>
      </c>
      <c r="I6" s="47">
        <f>SUM(B6:G6)</f>
        <v>74.549542181673985</v>
      </c>
    </row>
    <row r="7" spans="1:9" x14ac:dyDescent="0.2">
      <c r="A7" s="20" t="str">
        <f>'RFP Responses'!A6</f>
        <v>SpawGlass</v>
      </c>
      <c r="B7" s="62">
        <v>10</v>
      </c>
      <c r="C7" s="62">
        <v>10</v>
      </c>
      <c r="D7" s="62">
        <v>3</v>
      </c>
      <c r="E7" s="65">
        <v>3</v>
      </c>
      <c r="F7" s="65">
        <v>26.089342007377766</v>
      </c>
      <c r="G7" s="65">
        <v>8</v>
      </c>
      <c r="H7" s="68">
        <f t="shared" si="0"/>
        <v>34</v>
      </c>
      <c r="I7" s="47">
        <f>SUM(B7:G7)</f>
        <v>60.089342007377766</v>
      </c>
    </row>
  </sheetData>
  <mergeCells count="2">
    <mergeCell ref="A1:I1"/>
    <mergeCell ref="A2:I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G17" sqref="G17"/>
    </sheetView>
  </sheetViews>
  <sheetFormatPr defaultRowHeight="12.75" x14ac:dyDescent="0.2"/>
  <cols>
    <col min="1" max="1" width="42.7109375" customWidth="1"/>
    <col min="8" max="8" width="11.28515625" customWidth="1"/>
    <col min="9" max="9" width="13.7109375" customWidth="1"/>
  </cols>
  <sheetData>
    <row r="1" spans="1:9" ht="15.75" x14ac:dyDescent="0.25">
      <c r="A1" s="101" t="s">
        <v>0</v>
      </c>
      <c r="B1" s="102"/>
      <c r="C1" s="102"/>
      <c r="D1" s="102"/>
      <c r="E1" s="102"/>
      <c r="F1" s="102"/>
      <c r="G1" s="102"/>
      <c r="H1" s="102"/>
      <c r="I1" s="102"/>
    </row>
    <row r="2" spans="1:9" x14ac:dyDescent="0.2">
      <c r="A2" s="103" t="str">
        <f>'RFP Responses'!A1</f>
        <v>RFQ730-17014.RFP730-17078 (Shortlist) CM@R Quadrangle Housing</v>
      </c>
      <c r="B2" s="104"/>
      <c r="C2" s="104"/>
      <c r="D2" s="104"/>
      <c r="E2" s="104"/>
      <c r="F2" s="104"/>
      <c r="G2" s="104"/>
      <c r="H2" s="104"/>
      <c r="I2" s="104"/>
    </row>
    <row r="3" spans="1:9" ht="15.75" thickBot="1" x14ac:dyDescent="0.25">
      <c r="A3" s="14"/>
      <c r="B3" s="14"/>
      <c r="C3" s="14"/>
      <c r="D3" s="14"/>
      <c r="E3" s="14"/>
      <c r="F3" s="14"/>
      <c r="G3" s="14"/>
      <c r="H3" s="14"/>
      <c r="I3" s="15"/>
    </row>
    <row r="4" spans="1:9" ht="92.25" customHeight="1" thickTop="1" thickBot="1" x14ac:dyDescent="0.25">
      <c r="A4" s="16" t="s">
        <v>5</v>
      </c>
      <c r="B4" s="17" t="s">
        <v>30</v>
      </c>
      <c r="C4" s="17" t="s">
        <v>31</v>
      </c>
      <c r="D4" s="17" t="s">
        <v>32</v>
      </c>
      <c r="E4" s="17" t="s">
        <v>33</v>
      </c>
      <c r="F4" s="67" t="s">
        <v>34</v>
      </c>
      <c r="G4" s="17" t="s">
        <v>35</v>
      </c>
      <c r="H4" s="18" t="s">
        <v>29</v>
      </c>
      <c r="I4" s="18" t="s">
        <v>6</v>
      </c>
    </row>
    <row r="5" spans="1:9" ht="15.75" thickTop="1" x14ac:dyDescent="0.2">
      <c r="A5" s="20" t="str">
        <f>'RFP Responses'!A4</f>
        <v>Austin Commercial</v>
      </c>
      <c r="B5" s="62">
        <v>15</v>
      </c>
      <c r="C5" s="62">
        <v>15</v>
      </c>
      <c r="D5" s="62">
        <v>3</v>
      </c>
      <c r="E5" s="66">
        <v>4</v>
      </c>
      <c r="F5" s="66">
        <v>30</v>
      </c>
      <c r="G5" s="66">
        <v>8</v>
      </c>
      <c r="H5" s="68">
        <f>B5+C5+E5+D5+G5</f>
        <v>45</v>
      </c>
      <c r="I5" s="47">
        <f>SUM(B5:G5)</f>
        <v>75</v>
      </c>
    </row>
    <row r="6" spans="1:9" ht="15" x14ac:dyDescent="0.2">
      <c r="A6" s="20" t="str">
        <f>'RFP Responses'!A5</f>
        <v>JE Dunn Construction</v>
      </c>
      <c r="B6" s="62">
        <v>20</v>
      </c>
      <c r="C6" s="62">
        <v>20</v>
      </c>
      <c r="D6" s="62">
        <v>4</v>
      </c>
      <c r="E6" s="65">
        <v>4</v>
      </c>
      <c r="F6" s="65">
        <v>29.549542181673985</v>
      </c>
      <c r="G6" s="65">
        <v>6</v>
      </c>
      <c r="H6" s="68">
        <f t="shared" ref="H6:H7" si="0">B6+C6+E6+D6+G6</f>
        <v>54</v>
      </c>
      <c r="I6" s="47">
        <f>SUM(B6:G6)</f>
        <v>83.549542181673985</v>
      </c>
    </row>
    <row r="7" spans="1:9" ht="15" x14ac:dyDescent="0.2">
      <c r="A7" s="20" t="str">
        <f>'RFP Responses'!A6</f>
        <v>SpawGlass</v>
      </c>
      <c r="B7" s="62">
        <v>15</v>
      </c>
      <c r="C7" s="62">
        <v>15</v>
      </c>
      <c r="D7" s="62">
        <v>4</v>
      </c>
      <c r="E7" s="65">
        <v>4</v>
      </c>
      <c r="F7" s="65">
        <v>26.089342007377766</v>
      </c>
      <c r="G7" s="65">
        <v>8</v>
      </c>
      <c r="H7" s="68">
        <f t="shared" si="0"/>
        <v>46</v>
      </c>
      <c r="I7" s="47">
        <f>SUM(B7:G7)</f>
        <v>72.089342007377766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7"/>
  <sheetViews>
    <sheetView zoomScaleNormal="100" workbookViewId="0">
      <selection activeCell="G14" sqref="G14"/>
    </sheetView>
  </sheetViews>
  <sheetFormatPr defaultRowHeight="15" x14ac:dyDescent="0.2"/>
  <cols>
    <col min="1" max="1" width="45.7109375" style="1" customWidth="1"/>
    <col min="2" max="2" width="10.85546875" style="1" bestFit="1" customWidth="1"/>
    <col min="3" max="3" width="10.85546875" style="1" customWidth="1"/>
    <col min="4" max="8" width="9" style="1" customWidth="1"/>
    <col min="9" max="9" width="17.5703125" style="1" bestFit="1" customWidth="1"/>
    <col min="10" max="10" width="13.42578125" style="1" customWidth="1"/>
    <col min="11" max="16384" width="9.140625" style="1"/>
  </cols>
  <sheetData>
    <row r="1" spans="1:10" ht="15.75" x14ac:dyDescent="0.25">
      <c r="A1" s="105" t="s">
        <v>4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34.5" customHeight="1" x14ac:dyDescent="0.2">
      <c r="A2" s="107" t="str">
        <f>'RFP Responses'!A1</f>
        <v>RFQ730-17014.RFP730-17078 (Shortlist) CM@R Quadrangle Housing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15.75" customHeight="1" thickBot="1" x14ac:dyDescent="0.25">
      <c r="I3" s="4"/>
      <c r="J3" s="4"/>
    </row>
    <row r="4" spans="1:10" s="2" customFormat="1" ht="130.5" customHeight="1" thickBot="1" x14ac:dyDescent="0.25">
      <c r="A4" s="6" t="s">
        <v>2</v>
      </c>
      <c r="B4" s="13" t="s">
        <v>41</v>
      </c>
      <c r="C4" s="13" t="s">
        <v>42</v>
      </c>
      <c r="D4" s="13" t="s">
        <v>43</v>
      </c>
      <c r="E4" s="13" t="s">
        <v>44</v>
      </c>
      <c r="F4" s="13" t="s">
        <v>45</v>
      </c>
      <c r="G4" s="13" t="s">
        <v>46</v>
      </c>
      <c r="H4" s="13" t="s">
        <v>47</v>
      </c>
      <c r="I4" s="5" t="s">
        <v>3</v>
      </c>
      <c r="J4" s="12" t="s">
        <v>1</v>
      </c>
    </row>
    <row r="5" spans="1:10" x14ac:dyDescent="0.2">
      <c r="A5" s="20" t="str">
        <f>'RFP Responses'!A4</f>
        <v>Austin Commercial</v>
      </c>
      <c r="B5" s="9">
        <f>'Evaluator 1'!H5</f>
        <v>45</v>
      </c>
      <c r="C5" s="9">
        <f>'Evaluator 2'!H5</f>
        <v>51.25</v>
      </c>
      <c r="D5" s="9">
        <f>'Evaluator 3'!H5</f>
        <v>41</v>
      </c>
      <c r="E5" s="9">
        <f>'Evaluator 4'!H5</f>
        <v>61</v>
      </c>
      <c r="F5" s="9">
        <f>'Evaluator 5'!H5</f>
        <v>46.5</v>
      </c>
      <c r="G5" s="9">
        <f>'Evaluator 6'!H5</f>
        <v>27</v>
      </c>
      <c r="H5" s="9">
        <f>'Evaluator 7'!H5</f>
        <v>45</v>
      </c>
      <c r="I5" s="7">
        <f>AVERAGE(B5:H5)</f>
        <v>45.25</v>
      </c>
      <c r="J5" s="10">
        <f>RANK(I5,$I$5:$I$7,0)</f>
        <v>1</v>
      </c>
    </row>
    <row r="6" spans="1:10" x14ac:dyDescent="0.2">
      <c r="A6" s="20" t="str">
        <f>'RFP Responses'!A5</f>
        <v>JE Dunn Construction</v>
      </c>
      <c r="B6" s="9">
        <f>'Evaluator 1'!F6</f>
        <v>29.549542181673985</v>
      </c>
      <c r="C6" s="9">
        <f>'Evaluator 2'!F6</f>
        <v>29.549542181673985</v>
      </c>
      <c r="D6" s="9">
        <f>'Evaluator 3'!F6</f>
        <v>29.549542181673985</v>
      </c>
      <c r="E6" s="9">
        <f>'Evaluator 4'!F6</f>
        <v>29.549542181673985</v>
      </c>
      <c r="F6" s="9">
        <f>'Evaluator 5'!F6</f>
        <v>29.549542181673985</v>
      </c>
      <c r="G6" s="9">
        <f>'Evaluator 6'!F6</f>
        <v>29.549542181673985</v>
      </c>
      <c r="H6" s="9">
        <f>'Evaluator 7'!F6</f>
        <v>29.549542181673985</v>
      </c>
      <c r="I6" s="11">
        <f>AVERAGE(B6:H6)</f>
        <v>29.549542181673985</v>
      </c>
      <c r="J6" s="10">
        <f>RANK(I6,$I$5:$I$7,0)</f>
        <v>2</v>
      </c>
    </row>
    <row r="7" spans="1:10" x14ac:dyDescent="0.2">
      <c r="A7" s="20" t="str">
        <f>'RFP Responses'!A6</f>
        <v>SpawGlass</v>
      </c>
      <c r="B7" s="9">
        <f>'Evaluator 1'!F7</f>
        <v>26.089342007377766</v>
      </c>
      <c r="C7" s="9">
        <f>'Evaluator 2'!F7</f>
        <v>26.089342007377766</v>
      </c>
      <c r="D7" s="9">
        <f>'Evaluator 3'!F7</f>
        <v>26.089342007377766</v>
      </c>
      <c r="E7" s="9">
        <f>'Evaluator 4'!F7</f>
        <v>26.089342007377766</v>
      </c>
      <c r="F7" s="9">
        <f>'Evaluator 5'!F7</f>
        <v>26.089342007377766</v>
      </c>
      <c r="G7" s="9">
        <f>'Evaluator 6'!F7</f>
        <v>26.089342007377766</v>
      </c>
      <c r="H7" s="9">
        <f>'Evaluator 7'!F7</f>
        <v>26.089342007377766</v>
      </c>
      <c r="I7" s="7">
        <f>AVERAGE(B7:H7)</f>
        <v>26.089342007377759</v>
      </c>
      <c r="J7" s="10">
        <f>RANK(I7,$I$5:$I$7,0)</f>
        <v>3</v>
      </c>
    </row>
  </sheetData>
  <mergeCells count="2">
    <mergeCell ref="A1:J1"/>
    <mergeCell ref="A2:J2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RFP Responses</vt:lpstr>
      <vt:lpstr>Evaluator 1</vt:lpstr>
      <vt:lpstr>Evaluator 2</vt:lpstr>
      <vt:lpstr>Evaluator 3</vt:lpstr>
      <vt:lpstr>Evaluator 4</vt:lpstr>
      <vt:lpstr>Evaluator 5</vt:lpstr>
      <vt:lpstr>Evaluator 6</vt:lpstr>
      <vt:lpstr>Evaluator 7</vt:lpstr>
      <vt:lpstr>Technical Score</vt:lpstr>
      <vt:lpstr>Cost Summary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2017-07-18T14:40:45Z</dcterms:modified>
</cp:coreProperties>
</file>