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7050" tabRatio="938" activeTab="11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12" r:id="rId7"/>
    <sheet name="8" sheetId="4" r:id="rId8"/>
    <sheet name="Technical" sheetId="1" r:id="rId9"/>
    <sheet name="Non-Technical" sheetId="6" r:id="rId10"/>
    <sheet name="Summary" sheetId="7" r:id="rId11"/>
    <sheet name="Evaluation Matrix" sheetId="13" r:id="rId12"/>
  </sheets>
  <externalReferences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Q12" i="13" l="1"/>
  <c r="N12" i="13"/>
  <c r="K12" i="13"/>
  <c r="R12" i="13" s="1"/>
  <c r="H12" i="13"/>
  <c r="E12" i="13"/>
  <c r="B12" i="13"/>
  <c r="Q11" i="13"/>
  <c r="N11" i="13"/>
  <c r="K11" i="13"/>
  <c r="H11" i="13"/>
  <c r="E11" i="13"/>
  <c r="R11" i="13" s="1"/>
  <c r="B11" i="13"/>
  <c r="Q10" i="13"/>
  <c r="N10" i="13"/>
  <c r="R10" i="13" s="1"/>
  <c r="K10" i="13"/>
  <c r="H10" i="13"/>
  <c r="E10" i="13"/>
  <c r="B10" i="13"/>
  <c r="Q9" i="13"/>
  <c r="N9" i="13"/>
  <c r="R9" i="13" s="1"/>
  <c r="K9" i="13"/>
  <c r="H9" i="13"/>
  <c r="E9" i="13"/>
  <c r="B9" i="13"/>
  <c r="R8" i="13"/>
  <c r="Q8" i="13"/>
  <c r="N8" i="13"/>
  <c r="K8" i="13"/>
  <c r="H8" i="13"/>
  <c r="E8" i="13"/>
  <c r="B8" i="13"/>
  <c r="C3" i="13"/>
  <c r="E1" i="13"/>
  <c r="E8" i="4" l="1"/>
  <c r="E7" i="4"/>
  <c r="E6" i="4"/>
  <c r="E5" i="4"/>
  <c r="E4" i="4"/>
  <c r="J5" i="4" l="1"/>
  <c r="J6" i="4"/>
  <c r="J7" i="4"/>
  <c r="J8" i="4"/>
  <c r="J4" i="4"/>
  <c r="J5" i="12" l="1"/>
  <c r="J6" i="12"/>
  <c r="J7" i="12"/>
  <c r="J8" i="12"/>
  <c r="J4" i="12"/>
  <c r="H4" i="7"/>
  <c r="B6" i="6"/>
  <c r="B7" i="6"/>
  <c r="B8" i="6"/>
  <c r="B9" i="6"/>
  <c r="B5" i="6"/>
  <c r="J4" i="2" l="1"/>
  <c r="J5" i="2"/>
  <c r="J6" i="2"/>
  <c r="J7" i="2"/>
  <c r="J8" i="2"/>
  <c r="J4" i="3" l="1"/>
  <c r="J5" i="3"/>
  <c r="J6" i="3"/>
  <c r="J7" i="3"/>
  <c r="J8" i="3"/>
  <c r="A7" i="7" l="1"/>
  <c r="A8" i="7"/>
  <c r="A9" i="7"/>
  <c r="A7" i="6"/>
  <c r="C7" i="6"/>
  <c r="A8" i="6"/>
  <c r="C8" i="6"/>
  <c r="A9" i="6"/>
  <c r="C9" i="6"/>
  <c r="K9" i="7" s="1"/>
  <c r="H9" i="1"/>
  <c r="H9" i="7" s="1"/>
  <c r="H8" i="1"/>
  <c r="H8" i="7" s="1"/>
  <c r="H7" i="1"/>
  <c r="H7" i="7" s="1"/>
  <c r="H6" i="1"/>
  <c r="H6" i="7" s="1"/>
  <c r="H5" i="1"/>
  <c r="H5" i="7" s="1"/>
  <c r="K8" i="7" l="1"/>
  <c r="K7" i="7"/>
  <c r="C7" i="1"/>
  <c r="C7" i="7" s="1"/>
  <c r="A7" i="1"/>
  <c r="A8" i="1"/>
  <c r="A9" i="1"/>
  <c r="A5" i="1"/>
  <c r="A6" i="1"/>
  <c r="I9" i="1"/>
  <c r="I9" i="7" s="1"/>
  <c r="I8" i="1"/>
  <c r="I8" i="7" s="1"/>
  <c r="I7" i="1"/>
  <c r="I7" i="7" s="1"/>
  <c r="J8" i="11"/>
  <c r="G9" i="1" s="1"/>
  <c r="G9" i="7" s="1"/>
  <c r="J7" i="11"/>
  <c r="G8" i="1" s="1"/>
  <c r="G8" i="7" s="1"/>
  <c r="J6" i="11"/>
  <c r="G7" i="1" s="1"/>
  <c r="G7" i="7" s="1"/>
  <c r="J5" i="11"/>
  <c r="J4" i="11"/>
  <c r="J8" i="10"/>
  <c r="F9" i="1" s="1"/>
  <c r="F9" i="7" s="1"/>
  <c r="J7" i="10"/>
  <c r="F8" i="1" s="1"/>
  <c r="F8" i="7" s="1"/>
  <c r="J6" i="10"/>
  <c r="F7" i="1" s="1"/>
  <c r="F7" i="7" s="1"/>
  <c r="J5" i="10"/>
  <c r="J4" i="10"/>
  <c r="J8" i="9"/>
  <c r="E9" i="1" s="1"/>
  <c r="E9" i="7" s="1"/>
  <c r="J7" i="9"/>
  <c r="E8" i="1" s="1"/>
  <c r="E8" i="7" s="1"/>
  <c r="J6" i="9"/>
  <c r="E7" i="1" s="1"/>
  <c r="E7" i="7" s="1"/>
  <c r="J5" i="9"/>
  <c r="J4" i="9"/>
  <c r="J8" i="5"/>
  <c r="D9" i="1" s="1"/>
  <c r="D9" i="7" s="1"/>
  <c r="J7" i="5"/>
  <c r="D8" i="1" s="1"/>
  <c r="D8" i="7" s="1"/>
  <c r="J6" i="5"/>
  <c r="D7" i="1" s="1"/>
  <c r="D7" i="7" s="1"/>
  <c r="J5" i="5"/>
  <c r="D6" i="1" s="1"/>
  <c r="J4" i="5"/>
  <c r="D5" i="1" s="1"/>
  <c r="C9" i="1"/>
  <c r="C9" i="7" s="1"/>
  <c r="C8" i="1"/>
  <c r="C8" i="7" s="1"/>
  <c r="C6" i="1"/>
  <c r="C5" i="1"/>
  <c r="B7" i="1"/>
  <c r="B7" i="7" s="1"/>
  <c r="B8" i="1"/>
  <c r="B8" i="7" s="1"/>
  <c r="B9" i="1"/>
  <c r="B9" i="7" s="1"/>
  <c r="J8" i="7" l="1"/>
  <c r="L8" i="7" s="1"/>
  <c r="J7" i="7"/>
  <c r="L7" i="7" s="1"/>
  <c r="J9" i="7"/>
  <c r="L9" i="7" s="1"/>
  <c r="J7" i="1"/>
  <c r="J8" i="1"/>
  <c r="J9" i="1"/>
  <c r="I6" i="1"/>
  <c r="G6" i="1"/>
  <c r="F6" i="1"/>
  <c r="E6" i="1"/>
  <c r="I5" i="1"/>
  <c r="G5" i="1"/>
  <c r="F5" i="1"/>
  <c r="E5" i="1"/>
  <c r="B6" i="1"/>
  <c r="B5" i="1"/>
  <c r="J5" i="1" l="1"/>
  <c r="A2" i="7" l="1"/>
  <c r="A2" i="6"/>
  <c r="I4" i="7" l="1"/>
  <c r="C4" i="7"/>
  <c r="D4" i="7"/>
  <c r="E4" i="7"/>
  <c r="F4" i="7"/>
  <c r="G4" i="7"/>
  <c r="B4" i="7"/>
  <c r="G6" i="7" l="1"/>
  <c r="G5" i="7"/>
  <c r="F6" i="7" l="1"/>
  <c r="F5" i="7"/>
  <c r="E6" i="7" l="1"/>
  <c r="E5" i="7"/>
  <c r="C6" i="6" l="1"/>
  <c r="C5" i="6"/>
  <c r="A6" i="7"/>
  <c r="A5" i="7"/>
  <c r="A6" i="6"/>
  <c r="A5" i="6"/>
  <c r="D5" i="6" l="1"/>
  <c r="D7" i="6"/>
  <c r="D8" i="6"/>
  <c r="D9" i="6"/>
  <c r="D6" i="6"/>
  <c r="K6" i="7"/>
  <c r="L6" i="7" s="1"/>
  <c r="K5" i="7"/>
  <c r="L5" i="7" s="1"/>
  <c r="M5" i="7" s="1"/>
  <c r="I6" i="7" l="1"/>
  <c r="I5" i="7"/>
  <c r="D6" i="7"/>
  <c r="D5" i="7"/>
  <c r="C6" i="7"/>
  <c r="C5" i="7"/>
  <c r="B6" i="7"/>
  <c r="B5" i="7"/>
  <c r="J5" i="7" l="1"/>
  <c r="J6" i="7"/>
  <c r="M6" i="7" s="1"/>
  <c r="J6" i="1"/>
  <c r="M9" i="7" l="1"/>
  <c r="M7" i="7"/>
  <c r="M8" i="7"/>
  <c r="K6" i="1"/>
  <c r="K8" i="1"/>
  <c r="K5" i="1"/>
  <c r="K9" i="1"/>
  <c r="K7" i="1"/>
</calcChain>
</file>

<file path=xl/sharedStrings.xml><?xml version="1.0" encoding="utf-8"?>
<sst xmlns="http://schemas.openxmlformats.org/spreadsheetml/2006/main" count="174" uniqueCount="52">
  <si>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</si>
  <si>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</si>
  <si>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</si>
  <si>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</si>
  <si>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</si>
  <si>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</si>
  <si>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</si>
  <si>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</si>
  <si>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</si>
  <si>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</si>
  <si>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</si>
  <si>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</si>
  <si>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</si>
  <si>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</si>
  <si>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</si>
  <si>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</si>
  <si>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</si>
  <si>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</si>
  <si>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</si>
  <si>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</si>
  <si>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</si>
  <si>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</si>
  <si>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t>Criteria 5</t>
  </si>
  <si>
    <t>RFP783-16007 Advancing Federal Initiatives</t>
  </si>
  <si>
    <t>Akin Gump</t>
  </si>
  <si>
    <t xml:space="preserve">Alcade &amp; Fay </t>
  </si>
  <si>
    <t>Cassidy &amp; Associates</t>
  </si>
  <si>
    <t>ML Strategies</t>
  </si>
  <si>
    <t>Podesta Group</t>
  </si>
  <si>
    <t>Evaluator 8</t>
  </si>
  <si>
    <t>TOTAL (Technical Only)</t>
  </si>
  <si>
    <t>RESPONDENT EVALUATION MATRIX</t>
  </si>
  <si>
    <t>Evaluator Name:</t>
  </si>
  <si>
    <t xml:space="preserve">Criteria 1 </t>
  </si>
  <si>
    <t>Relationships with key policy makers in Congress, including the Houston delegation and Executive Branch .</t>
  </si>
  <si>
    <t>Principal-level participation .</t>
  </si>
  <si>
    <t>Strategic and technical competency</t>
  </si>
  <si>
    <t xml:space="preserve">Previous demonstrated professional experience with institutions of higher education  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</si>
  <si>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</si>
  <si>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</si>
  <si>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</si>
  <si>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</si>
  <si>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</si>
  <si>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</si>
  <si>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</si>
  <si>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</si>
  <si>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</si>
  <si>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</si>
  <si>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</si>
  <si>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</si>
  <si>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</si>
  <si>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r>
      <rPr>
        <b/>
        <sz val="11"/>
        <rFont val="Calibri"/>
        <family val="2"/>
        <scheme val="minor"/>
      </rPr>
      <t>Cost of related proposal</t>
    </r>
    <r>
      <rPr>
        <b/>
        <sz val="11"/>
        <color rgb="FFFF0000"/>
        <rFont val="Calibri"/>
        <family val="2"/>
        <scheme val="minor"/>
      </rPr>
      <t xml:space="preserve">                **Only evaluator 8 will evaluate Cost (Criteria 1), everyone else please leave this blank**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</si>
</sst>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4">
    <xf numFmtId="0" fontId="0" fillId="0" borderId="0"/>
    <xf numFmtId="44" fontId="17" fillId="0" borderId="0" applyFont="0" applyFill="0" applyBorder="0" applyAlignment="0" applyProtection="0"/>
    <xf numFmtId="0" fontId="17" fillId="0" borderId="0"/>
    <xf numFmtId="0" fontId="14" fillId="0" borderId="0"/>
    <xf numFmtId="0" fontId="14" fillId="0" borderId="0"/>
    <xf numFmtId="0" fontId="17" fillId="4" borderId="7" applyNumberFormat="0" applyFont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1" fillId="6" borderId="0" applyNumberFormat="0" applyBorder="0" applyAlignment="0" applyProtection="0"/>
    <xf numFmtId="0" fontId="22" fillId="23" borderId="8" applyNumberFormat="0" applyAlignment="0" applyProtection="0"/>
    <xf numFmtId="0" fontId="23" fillId="24" borderId="9" applyNumberFormat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8" applyNumberFormat="0" applyAlignment="0" applyProtection="0"/>
    <xf numFmtId="0" fontId="30" fillId="0" borderId="13" applyNumberFormat="0" applyFill="0" applyAlignment="0" applyProtection="0"/>
    <xf numFmtId="0" fontId="31" fillId="25" borderId="0" applyNumberFormat="0" applyBorder="0" applyAlignment="0" applyProtection="0"/>
    <xf numFmtId="0" fontId="18" fillId="4" borderId="7" applyNumberFormat="0" applyFont="0" applyAlignment="0" applyProtection="0"/>
    <xf numFmtId="0" fontId="32" fillId="23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13" fillId="0" borderId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1" fillId="6" borderId="0" applyNumberFormat="0" applyBorder="0" applyAlignment="0" applyProtection="0"/>
    <xf numFmtId="0" fontId="22" fillId="23" borderId="8" applyNumberFormat="0" applyAlignment="0" applyProtection="0"/>
    <xf numFmtId="0" fontId="23" fillId="24" borderId="9" applyNumberFormat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8" applyNumberFormat="0" applyAlignment="0" applyProtection="0"/>
    <xf numFmtId="0" fontId="30" fillId="0" borderId="13" applyNumberFormat="0" applyFill="0" applyAlignment="0" applyProtection="0"/>
    <xf numFmtId="0" fontId="31" fillId="25" borderId="0" applyNumberFormat="0" applyBorder="0" applyAlignment="0" applyProtection="0"/>
    <xf numFmtId="0" fontId="32" fillId="23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17" fillId="0" borderId="0"/>
    <xf numFmtId="0" fontId="17" fillId="4" borderId="7" applyNumberFormat="0" applyFont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9" fillId="10" borderId="26" applyNumberFormat="0" applyAlignment="0" applyProtection="0"/>
    <xf numFmtId="0" fontId="22" fillId="23" borderId="26" applyNumberFormat="0" applyAlignment="0" applyProtection="0"/>
    <xf numFmtId="0" fontId="17" fillId="4" borderId="22" applyNumberFormat="0" applyFont="0" applyAlignment="0" applyProtection="0"/>
    <xf numFmtId="0" fontId="32" fillId="23" borderId="23" applyNumberFormat="0" applyAlignment="0" applyProtection="0"/>
    <xf numFmtId="0" fontId="34" fillId="0" borderId="24" applyNumberFormat="0" applyFill="0" applyAlignment="0" applyProtection="0"/>
    <xf numFmtId="0" fontId="2" fillId="0" borderId="0"/>
    <xf numFmtId="0" fontId="29" fillId="10" borderId="26" applyNumberFormat="0" applyAlignment="0" applyProtection="0"/>
    <xf numFmtId="0" fontId="22" fillId="23" borderId="26" applyNumberFormat="0" applyAlignment="0" applyProtection="0"/>
    <xf numFmtId="0" fontId="17" fillId="4" borderId="22" applyNumberFormat="0" applyFont="0" applyAlignment="0" applyProtection="0"/>
    <xf numFmtId="0" fontId="32" fillId="23" borderId="23" applyNumberFormat="0" applyAlignment="0" applyProtection="0"/>
    <xf numFmtId="0" fontId="34" fillId="0" borderId="24" applyNumberFormat="0" applyFill="0" applyAlignment="0" applyProtection="0"/>
    <xf numFmtId="0" fontId="17" fillId="4" borderId="22" applyNumberFormat="0" applyFont="0" applyAlignment="0" applyProtection="0"/>
    <xf numFmtId="0" fontId="1" fillId="0" borderId="0"/>
  </cellStyleXfs>
  <cellXfs count="87">
    <xf numFmtId="0" fontId="0" fillId="0" borderId="0" xfId="0"/>
    <xf numFmtId="0" fontId="16" fillId="0" borderId="0" xfId="0" applyFont="1"/>
    <xf numFmtId="0" fontId="16" fillId="0" borderId="0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4" xfId="0" applyFont="1" applyFill="1" applyBorder="1" applyAlignment="1">
      <alignment horizontal="center"/>
    </xf>
    <xf numFmtId="4" fontId="16" fillId="0" borderId="5" xfId="0" applyNumberFormat="1" applyFont="1" applyBorder="1"/>
    <xf numFmtId="0" fontId="16" fillId="3" borderId="6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5" fillId="0" borderId="0" xfId="0" applyFont="1" applyBorder="1" applyAlignment="1"/>
    <xf numFmtId="0" fontId="0" fillId="0" borderId="0" xfId="0" applyBorder="1"/>
    <xf numFmtId="0" fontId="15" fillId="0" borderId="0" xfId="0" applyFont="1" applyBorder="1" applyAlignment="1"/>
    <xf numFmtId="0" fontId="0" fillId="0" borderId="0" xfId="0" applyBorder="1"/>
    <xf numFmtId="0" fontId="15" fillId="0" borderId="0" xfId="0" applyFont="1" applyBorder="1" applyAlignment="1"/>
    <xf numFmtId="0" fontId="0" fillId="0" borderId="0" xfId="0" applyBorder="1"/>
    <xf numFmtId="0" fontId="15" fillId="0" borderId="0" xfId="0" applyFont="1" applyBorder="1" applyAlignment="1"/>
    <xf numFmtId="0" fontId="0" fillId="0" borderId="0" xfId="0"/>
    <xf numFmtId="0" fontId="36" fillId="0" borderId="2" xfId="0" applyFont="1" applyBorder="1" applyAlignment="1">
      <alignment horizontal="center" vertical="center" wrapText="1"/>
    </xf>
    <xf numFmtId="4" fontId="37" fillId="0" borderId="5" xfId="0" applyNumberFormat="1" applyFont="1" applyBorder="1"/>
    <xf numFmtId="0" fontId="39" fillId="0" borderId="16" xfId="4" applyFont="1" applyBorder="1" applyAlignment="1">
      <alignment horizontal="center"/>
    </xf>
    <xf numFmtId="0" fontId="40" fillId="0" borderId="16" xfId="4" applyFont="1" applyBorder="1" applyAlignment="1">
      <alignment horizontal="center"/>
    </xf>
    <xf numFmtId="0" fontId="38" fillId="3" borderId="16" xfId="4" applyFont="1" applyFill="1" applyBorder="1" applyAlignment="1">
      <alignment horizontal="center"/>
    </xf>
    <xf numFmtId="0" fontId="41" fillId="3" borderId="0" xfId="0" applyFont="1" applyFill="1"/>
    <xf numFmtId="0" fontId="41" fillId="0" borderId="21" xfId="0" applyFont="1" applyBorder="1"/>
    <xf numFmtId="0" fontId="41" fillId="0" borderId="21" xfId="0" applyFont="1" applyBorder="1"/>
    <xf numFmtId="0" fontId="41" fillId="0" borderId="21" xfId="0" applyFont="1" applyBorder="1"/>
    <xf numFmtId="0" fontId="41" fillId="0" borderId="21" xfId="0" applyFont="1" applyBorder="1"/>
    <xf numFmtId="0" fontId="41" fillId="0" borderId="17" xfId="0" applyFont="1" applyBorder="1"/>
    <xf numFmtId="0" fontId="16" fillId="0" borderId="0" xfId="0" applyFont="1"/>
    <xf numFmtId="0" fontId="41" fillId="0" borderId="21" xfId="0" applyFont="1" applyBorder="1"/>
    <xf numFmtId="0" fontId="41" fillId="0" borderId="25" xfId="0" applyFont="1" applyBorder="1"/>
    <xf numFmtId="0" fontId="41" fillId="0" borderId="27" xfId="0" applyFont="1" applyBorder="1"/>
    <xf numFmtId="0" fontId="15" fillId="0" borderId="0" xfId="0" applyFont="1" applyAlignment="1"/>
    <xf numFmtId="0" fontId="42" fillId="0" borderId="0" xfId="0" applyFont="1"/>
    <xf numFmtId="0" fontId="44" fillId="0" borderId="0" xfId="113" applyFont="1" applyAlignment="1">
      <alignment horizontal="center" vertical="center"/>
    </xf>
    <xf numFmtId="0" fontId="43" fillId="26" borderId="33" xfId="113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8" fillId="0" borderId="0" xfId="113" applyFont="1" applyAlignment="1">
      <alignment horizontal="center"/>
    </xf>
    <xf numFmtId="0" fontId="40" fillId="27" borderId="34" xfId="113" applyFont="1" applyFill="1" applyBorder="1" applyAlignment="1">
      <alignment horizontal="center"/>
    </xf>
    <xf numFmtId="0" fontId="40" fillId="0" borderId="35" xfId="113" applyFont="1" applyFill="1" applyBorder="1" applyAlignment="1">
      <alignment horizontal="center"/>
    </xf>
    <xf numFmtId="0" fontId="40" fillId="26" borderId="36" xfId="113" applyFont="1" applyFill="1" applyBorder="1" applyAlignment="1">
      <alignment horizontal="center"/>
    </xf>
    <xf numFmtId="0" fontId="38" fillId="27" borderId="34" xfId="113" applyFont="1" applyFill="1" applyBorder="1" applyAlignment="1">
      <alignment horizontal="center"/>
    </xf>
    <xf numFmtId="0" fontId="38" fillId="0" borderId="35" xfId="113" applyFont="1" applyFill="1" applyBorder="1" applyAlignment="1">
      <alignment horizontal="center"/>
    </xf>
    <xf numFmtId="0" fontId="38" fillId="26" borderId="36" xfId="113" applyFont="1" applyFill="1" applyBorder="1" applyAlignment="1">
      <alignment horizontal="center"/>
    </xf>
    <xf numFmtId="0" fontId="46" fillId="26" borderId="37" xfId="113" applyFont="1" applyFill="1" applyBorder="1" applyAlignment="1">
      <alignment horizontal="center"/>
    </xf>
    <xf numFmtId="0" fontId="17" fillId="0" borderId="38" xfId="88" applyFont="1" applyFill="1" applyBorder="1" applyAlignment="1">
      <alignment horizontal="center"/>
    </xf>
    <xf numFmtId="0" fontId="41" fillId="27" borderId="39" xfId="113" applyFont="1" applyFill="1" applyBorder="1" applyAlignment="1" applyProtection="1">
      <alignment horizontal="center"/>
      <protection locked="0"/>
    </xf>
    <xf numFmtId="0" fontId="41" fillId="0" borderId="28" xfId="113" applyFont="1" applyFill="1" applyBorder="1" applyAlignment="1">
      <alignment horizontal="center"/>
    </xf>
    <xf numFmtId="0" fontId="41" fillId="26" borderId="6" xfId="113" applyFont="1" applyFill="1" applyBorder="1" applyAlignment="1">
      <alignment horizontal="center"/>
    </xf>
    <xf numFmtId="0" fontId="46" fillId="0" borderId="28" xfId="113" applyFont="1" applyFill="1" applyBorder="1" applyAlignment="1">
      <alignment horizontal="center"/>
    </xf>
    <xf numFmtId="0" fontId="46" fillId="26" borderId="6" xfId="113" applyFont="1" applyFill="1" applyBorder="1" applyAlignment="1">
      <alignment horizontal="center"/>
    </xf>
    <xf numFmtId="0" fontId="41" fillId="26" borderId="38" xfId="113" applyFont="1" applyFill="1" applyBorder="1" applyAlignment="1">
      <alignment horizontal="center"/>
    </xf>
    <xf numFmtId="0" fontId="46" fillId="26" borderId="28" xfId="113" applyFont="1" applyFill="1" applyBorder="1" applyAlignment="1">
      <alignment horizontal="center"/>
    </xf>
    <xf numFmtId="0" fontId="46" fillId="27" borderId="39" xfId="113" applyFont="1" applyFill="1" applyBorder="1" applyAlignment="1" applyProtection="1">
      <alignment horizontal="center"/>
      <protection locked="0"/>
    </xf>
    <xf numFmtId="0" fontId="17" fillId="0" borderId="0" xfId="0" applyFont="1"/>
    <xf numFmtId="0" fontId="40" fillId="0" borderId="18" xfId="2" applyFont="1" applyBorder="1" applyAlignment="1">
      <alignment horizontal="center"/>
    </xf>
    <xf numFmtId="0" fontId="40" fillId="0" borderId="19" xfId="2" applyFont="1" applyBorder="1" applyAlignment="1">
      <alignment horizontal="center"/>
    </xf>
    <xf numFmtId="0" fontId="40" fillId="0" borderId="20" xfId="2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38" fillId="0" borderId="16" xfId="4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42" fillId="26" borderId="28" xfId="0" applyFont="1" applyFill="1" applyBorder="1" applyAlignment="1">
      <alignment horizontal="center"/>
    </xf>
    <xf numFmtId="0" fontId="43" fillId="0" borderId="29" xfId="0" applyFont="1" applyBorder="1" applyAlignment="1">
      <alignment horizontal="center"/>
    </xf>
    <xf numFmtId="0" fontId="45" fillId="0" borderId="30" xfId="113" applyFont="1" applyFill="1" applyBorder="1" applyAlignment="1">
      <alignment horizontal="center" vertical="center" wrapText="1"/>
    </xf>
    <xf numFmtId="0" fontId="45" fillId="0" borderId="31" xfId="113" applyFont="1" applyFill="1" applyBorder="1" applyAlignment="1">
      <alignment horizontal="center" vertical="center" wrapText="1"/>
    </xf>
    <xf numFmtId="0" fontId="45" fillId="0" borderId="32" xfId="113" applyFont="1" applyFill="1" applyBorder="1" applyAlignment="1">
      <alignment horizontal="center" vertical="center" wrapText="1"/>
    </xf>
    <xf numFmtId="0" fontId="43" fillId="0" borderId="30" xfId="113" applyFont="1" applyFill="1" applyBorder="1" applyAlignment="1">
      <alignment horizontal="center" vertical="center" wrapText="1"/>
    </xf>
    <xf numFmtId="0" fontId="43" fillId="0" borderId="31" xfId="113" applyFont="1" applyFill="1" applyBorder="1" applyAlignment="1">
      <alignment horizontal="center" vertical="center" wrapText="1"/>
    </xf>
    <xf numFmtId="0" fontId="43" fillId="0" borderId="32" xfId="113" applyFont="1" applyFill="1" applyBorder="1" applyAlignment="1">
      <alignment horizontal="center" vertical="center" wrapText="1"/>
    </xf>
    <xf numFmtId="0" fontId="48" fillId="0" borderId="28" xfId="0" applyFont="1" applyBorder="1" applyAlignment="1"/>
    <xf numFmtId="0" fontId="0" fillId="0" borderId="28" xfId="0" applyBorder="1" applyAlignment="1"/>
    <xf numFmtId="0" fontId="47" fillId="0" borderId="40" xfId="0" applyFont="1" applyBorder="1" applyAlignment="1">
      <alignment horizontal="center" vertical="top" wrapText="1"/>
    </xf>
    <xf numFmtId="0" fontId="47" fillId="0" borderId="35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0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16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</cellXfs>
  <cellStyles count="114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3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shen\AppData\Local\Microsoft\Windows\Temporary%20Internet%20Files\Content.Outlook\VC88B0I2\Federal%20Initiatives%20RFP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83-16007%20Advancing%20Federal%20Initiati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/>
      <sheetData sheetId="2">
        <row r="8">
          <cell r="E8">
            <v>18</v>
          </cell>
        </row>
        <row r="9">
          <cell r="E9">
            <v>20</v>
          </cell>
        </row>
        <row r="10">
          <cell r="E10">
            <v>16</v>
          </cell>
        </row>
        <row r="11">
          <cell r="E11">
            <v>16</v>
          </cell>
        </row>
        <row r="12">
          <cell r="E12">
            <v>10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RFP783-16007 Advancing Federal Initiatives</v>
          </cell>
        </row>
      </sheetData>
      <sheetData sheetId="1">
        <row r="4">
          <cell r="A4" t="str">
            <v>Akin Gump</v>
          </cell>
        </row>
        <row r="5">
          <cell r="A5" t="str">
            <v xml:space="preserve">Alcade &amp; Fay </v>
          </cell>
        </row>
        <row r="6">
          <cell r="A6" t="str">
            <v>Cassidy &amp; Associates</v>
          </cell>
        </row>
        <row r="7">
          <cell r="A7" t="str">
            <v>ML Strategies</v>
          </cell>
        </row>
        <row r="8">
          <cell r="A8" t="str">
            <v>Podesta Group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C2" sqref="C2:I2"/>
    </sheetView>
  </sheetViews>
  <sheetFormatPr defaultRowHeight="12.75" x14ac:dyDescent="0.2"/>
  <cols>
    <col min="7" max="8" width="9.140625" style="20"/>
  </cols>
  <sheetData>
    <row r="1" spans="1:13" ht="15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3" ht="15.75" x14ac:dyDescent="0.25">
      <c r="A2" s="13"/>
      <c r="B2" s="12"/>
      <c r="C2" s="63" t="s">
        <v>5</v>
      </c>
      <c r="D2" s="63"/>
      <c r="E2" s="63"/>
      <c r="F2" s="63"/>
      <c r="G2" s="63"/>
      <c r="H2" s="63"/>
      <c r="I2" s="63"/>
      <c r="J2" s="12"/>
    </row>
    <row r="3" spans="1:13" x14ac:dyDescent="0.2">
      <c r="A3" s="64" t="s">
        <v>12</v>
      </c>
      <c r="B3" s="64"/>
      <c r="C3" s="64"/>
      <c r="D3" s="64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3" x14ac:dyDescent="0.2">
      <c r="A4" s="59" t="s">
        <v>24</v>
      </c>
      <c r="B4" s="60"/>
      <c r="C4" s="60"/>
      <c r="D4" s="61"/>
      <c r="E4" s="33">
        <v>0</v>
      </c>
      <c r="F4" s="33">
        <v>30</v>
      </c>
      <c r="G4" s="33">
        <v>15</v>
      </c>
      <c r="H4" s="33">
        <v>15</v>
      </c>
      <c r="I4" s="33">
        <v>16</v>
      </c>
      <c r="J4" s="26">
        <f>SUM(E4:I4)</f>
        <v>76</v>
      </c>
    </row>
    <row r="5" spans="1:13" x14ac:dyDescent="0.2">
      <c r="A5" s="59" t="s">
        <v>25</v>
      </c>
      <c r="B5" s="60"/>
      <c r="C5" s="60"/>
      <c r="D5" s="61"/>
      <c r="E5" s="33">
        <v>0</v>
      </c>
      <c r="F5" s="33">
        <v>24</v>
      </c>
      <c r="G5" s="33">
        <v>15</v>
      </c>
      <c r="H5" s="33">
        <v>10.5</v>
      </c>
      <c r="I5" s="33">
        <v>14</v>
      </c>
      <c r="J5" s="26">
        <f>SUM(E5:I5)</f>
        <v>63.5</v>
      </c>
      <c r="M5" s="20"/>
    </row>
    <row r="6" spans="1:13" x14ac:dyDescent="0.2">
      <c r="A6" s="59" t="s">
        <v>26</v>
      </c>
      <c r="B6" s="60"/>
      <c r="C6" s="60"/>
      <c r="D6" s="61"/>
      <c r="E6" s="33">
        <v>0</v>
      </c>
      <c r="F6" s="33">
        <v>24</v>
      </c>
      <c r="G6" s="33">
        <v>15</v>
      </c>
      <c r="H6" s="33">
        <v>9</v>
      </c>
      <c r="I6" s="33">
        <v>14</v>
      </c>
      <c r="J6" s="26">
        <f t="shared" ref="J6:J8" si="0">SUM(E6:I6)</f>
        <v>62</v>
      </c>
    </row>
    <row r="7" spans="1:13" x14ac:dyDescent="0.2">
      <c r="A7" s="59" t="s">
        <v>27</v>
      </c>
      <c r="B7" s="60"/>
      <c r="C7" s="60"/>
      <c r="D7" s="61"/>
      <c r="E7" s="33">
        <v>0</v>
      </c>
      <c r="F7" s="33">
        <v>18</v>
      </c>
      <c r="G7" s="33">
        <v>15</v>
      </c>
      <c r="H7" s="33">
        <v>7.5</v>
      </c>
      <c r="I7" s="33">
        <v>14</v>
      </c>
      <c r="J7" s="26">
        <f t="shared" si="0"/>
        <v>54.5</v>
      </c>
    </row>
    <row r="8" spans="1:13" x14ac:dyDescent="0.2">
      <c r="A8" s="59" t="s">
        <v>28</v>
      </c>
      <c r="B8" s="60"/>
      <c r="C8" s="60"/>
      <c r="D8" s="61"/>
      <c r="E8" s="33">
        <v>0</v>
      </c>
      <c r="F8" s="33">
        <v>24</v>
      </c>
      <c r="G8" s="33">
        <v>15</v>
      </c>
      <c r="H8" s="33">
        <v>12</v>
      </c>
      <c r="I8" s="33">
        <v>12</v>
      </c>
      <c r="J8" s="26">
        <f t="shared" si="0"/>
        <v>63</v>
      </c>
    </row>
  </sheetData>
  <mergeCells count="8">
    <mergeCell ref="A6:D6"/>
    <mergeCell ref="A7:D7"/>
    <mergeCell ref="A8:D8"/>
    <mergeCell ref="A1:J1"/>
    <mergeCell ref="C2:I2"/>
    <mergeCell ref="A3:D3"/>
    <mergeCell ref="A5:D5"/>
    <mergeCell ref="A4:D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H7" sqref="H7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65" t="s">
        <v>18</v>
      </c>
      <c r="B1" s="65"/>
      <c r="C1" s="65"/>
      <c r="D1" s="65"/>
    </row>
    <row r="2" spans="1:4" ht="48.75" customHeight="1" x14ac:dyDescent="0.2">
      <c r="A2" s="66" t="str">
        <f>Technical!A2</f>
        <v>RFP783-16007 Advancing Federal Initiatives</v>
      </c>
      <c r="B2" s="66"/>
      <c r="C2" s="66"/>
      <c r="D2" s="66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29</v>
      </c>
      <c r="C4" s="5" t="s">
        <v>19</v>
      </c>
      <c r="D4" s="6" t="s">
        <v>4</v>
      </c>
    </row>
    <row r="5" spans="1:4" ht="16.5" customHeight="1" x14ac:dyDescent="0.2">
      <c r="A5" s="8" t="str">
        <f>'8'!A4:D4</f>
        <v>Akin Gump</v>
      </c>
      <c r="B5" s="9">
        <f>'8'!E4</f>
        <v>18</v>
      </c>
      <c r="C5" s="9">
        <f>AVERAGE(B5)</f>
        <v>18</v>
      </c>
      <c r="D5" s="10">
        <f>RANK(C5,$C$5:$C$9,0)</f>
        <v>2</v>
      </c>
    </row>
    <row r="6" spans="1:4" ht="16.5" customHeight="1" x14ac:dyDescent="0.2">
      <c r="A6" s="8" t="str">
        <f>'8'!A5:D5</f>
        <v xml:space="preserve">Alcade &amp; Fay </v>
      </c>
      <c r="B6" s="9">
        <f>'8'!E5</f>
        <v>20</v>
      </c>
      <c r="C6" s="9">
        <f t="shared" ref="C6:C7" si="0">AVERAGE(B6)</f>
        <v>20</v>
      </c>
      <c r="D6" s="10">
        <f>RANK(C6,$C$5:$C$9,0)</f>
        <v>1</v>
      </c>
    </row>
    <row r="7" spans="1:4" x14ac:dyDescent="0.2">
      <c r="A7" s="8" t="str">
        <f>'8'!A6:D6</f>
        <v>Cassidy &amp; Associates</v>
      </c>
      <c r="B7" s="9">
        <f>'8'!E6</f>
        <v>16</v>
      </c>
      <c r="C7" s="9">
        <f t="shared" si="0"/>
        <v>16</v>
      </c>
      <c r="D7" s="10">
        <f>RANK(C7,$C$5:$C$9,0)</f>
        <v>3</v>
      </c>
    </row>
    <row r="8" spans="1:4" x14ac:dyDescent="0.2">
      <c r="A8" s="8" t="str">
        <f>'8'!A7:D7</f>
        <v>ML Strategies</v>
      </c>
      <c r="B8" s="9">
        <f>'8'!E7</f>
        <v>16</v>
      </c>
      <c r="C8" s="9">
        <f t="shared" ref="C8:C9" si="1">AVERAGE(B8)</f>
        <v>16</v>
      </c>
      <c r="D8" s="10">
        <f>RANK(C8,$C$5:$C$9,0)</f>
        <v>3</v>
      </c>
    </row>
    <row r="9" spans="1:4" x14ac:dyDescent="0.2">
      <c r="A9" s="8" t="str">
        <f>'8'!A8:D8</f>
        <v>Podesta Group</v>
      </c>
      <c r="B9" s="9">
        <f>'8'!E8</f>
        <v>10</v>
      </c>
      <c r="C9" s="9">
        <f t="shared" si="1"/>
        <v>10</v>
      </c>
      <c r="D9" s="10">
        <f>RANK(C9,$C$5:$C$9,0)</f>
        <v>5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4" workbookViewId="0">
      <selection activeCell="U13" sqref="U13"/>
    </sheetView>
  </sheetViews>
  <sheetFormatPr defaultRowHeight="15" x14ac:dyDescent="0.2"/>
  <cols>
    <col min="1" max="1" width="42.5703125" style="1" customWidth="1"/>
    <col min="2" max="7" width="7.5703125" style="1" customWidth="1"/>
    <col min="8" max="8" width="7.5703125" style="32" customWidth="1"/>
    <col min="9" max="12" width="7.5703125" style="1" customWidth="1"/>
    <col min="13" max="13" width="10.42578125" style="1" customWidth="1"/>
    <col min="14" max="14" width="12.140625" style="1" customWidth="1"/>
    <col min="15" max="15" width="11.7109375" style="1" customWidth="1"/>
    <col min="16" max="16384" width="9.140625" style="1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6.25" customHeight="1" x14ac:dyDescent="0.2">
      <c r="A2" s="66" t="str">
        <f>Technical!A2</f>
        <v>RFP783-16007 Advancing Federal Initiatives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5.75" thickBot="1" x14ac:dyDescent="0.25">
      <c r="J3" s="2"/>
      <c r="K3" s="2"/>
      <c r="L3" s="2"/>
      <c r="M3" s="2"/>
    </row>
    <row r="4" spans="1:13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4" t="str">
        <f>Technical!H4</f>
        <v>Evaluator 7</v>
      </c>
      <c r="I4" s="11" t="str">
        <f>Technical!I4</f>
        <v>Evaluator 8</v>
      </c>
      <c r="J4" s="5" t="s">
        <v>2</v>
      </c>
      <c r="K4" s="21" t="s">
        <v>20</v>
      </c>
      <c r="L4" s="5" t="s">
        <v>3</v>
      </c>
      <c r="M4" s="6" t="s">
        <v>4</v>
      </c>
    </row>
    <row r="5" spans="1:13" ht="16.5" customHeight="1" x14ac:dyDescent="0.2">
      <c r="A5" s="8" t="str">
        <f>'8'!A4:D4</f>
        <v>Akin Gump</v>
      </c>
      <c r="B5" s="9">
        <f>Technical!B5</f>
        <v>76</v>
      </c>
      <c r="C5" s="9">
        <f>Technical!C5</f>
        <v>52.75</v>
      </c>
      <c r="D5" s="9">
        <f>Technical!D5</f>
        <v>43</v>
      </c>
      <c r="E5" s="9">
        <f>Technical!E5</f>
        <v>52</v>
      </c>
      <c r="F5" s="9">
        <f>Technical!F5</f>
        <v>53</v>
      </c>
      <c r="G5" s="9">
        <f>Technical!G5</f>
        <v>78</v>
      </c>
      <c r="H5" s="9">
        <f>Technical!H5</f>
        <v>48</v>
      </c>
      <c r="I5" s="9">
        <f>Technical!I5</f>
        <v>69</v>
      </c>
      <c r="J5" s="9">
        <f>AVERAGE(B5:I5)</f>
        <v>58.96875</v>
      </c>
      <c r="K5" s="22">
        <f>'Non-Technical'!C5</f>
        <v>18</v>
      </c>
      <c r="L5" s="9">
        <f>J5+K5</f>
        <v>76.96875</v>
      </c>
      <c r="M5" s="10">
        <f>RANK(L5,$L$5:$L$9,0)</f>
        <v>1</v>
      </c>
    </row>
    <row r="6" spans="1:13" ht="16.5" customHeight="1" x14ac:dyDescent="0.2">
      <c r="A6" s="8" t="str">
        <f>'8'!A5:D5</f>
        <v xml:space="preserve">Alcade &amp; Fay </v>
      </c>
      <c r="B6" s="9">
        <f>Technical!B6</f>
        <v>63.5</v>
      </c>
      <c r="C6" s="9">
        <f>Technical!C6</f>
        <v>36.5</v>
      </c>
      <c r="D6" s="9">
        <f>Technical!D6</f>
        <v>39.5</v>
      </c>
      <c r="E6" s="9">
        <f>Technical!E6</f>
        <v>54</v>
      </c>
      <c r="F6" s="9">
        <f>Technical!F6</f>
        <v>62</v>
      </c>
      <c r="G6" s="9">
        <f>Technical!G6</f>
        <v>35.5</v>
      </c>
      <c r="H6" s="9">
        <f>Technical!H6</f>
        <v>59.5</v>
      </c>
      <c r="I6" s="9">
        <f>Technical!I6</f>
        <v>52.5</v>
      </c>
      <c r="J6" s="9">
        <f>AVERAGE(B6:I6)</f>
        <v>50.375</v>
      </c>
      <c r="K6" s="22">
        <f>'Non-Technical'!C6</f>
        <v>20</v>
      </c>
      <c r="L6" s="9">
        <f>J6+K6</f>
        <v>70.375</v>
      </c>
      <c r="M6" s="10">
        <f>RANK(L6,$L$5:$L$9,0)</f>
        <v>3</v>
      </c>
    </row>
    <row r="7" spans="1:13" x14ac:dyDescent="0.2">
      <c r="A7" s="8" t="str">
        <f>'8'!A6:D6</f>
        <v>Cassidy &amp; Associates</v>
      </c>
      <c r="B7" s="9">
        <f>Technical!B7</f>
        <v>62</v>
      </c>
      <c r="C7" s="9">
        <f>Technical!C7</f>
        <v>48.5</v>
      </c>
      <c r="D7" s="9">
        <f>Technical!D7</f>
        <v>57.5</v>
      </c>
      <c r="E7" s="9">
        <f>Technical!E7</f>
        <v>67</v>
      </c>
      <c r="F7" s="9">
        <f>Technical!F7</f>
        <v>51</v>
      </c>
      <c r="G7" s="9">
        <f>Technical!G7</f>
        <v>53.5</v>
      </c>
      <c r="H7" s="9">
        <f>Technical!H7</f>
        <v>62.5</v>
      </c>
      <c r="I7" s="9">
        <f>Technical!I7</f>
        <v>64.5</v>
      </c>
      <c r="J7" s="9">
        <f t="shared" ref="J7:J9" si="0">AVERAGE(B7:I7)</f>
        <v>58.3125</v>
      </c>
      <c r="K7" s="22">
        <f>'Non-Technical'!C7</f>
        <v>16</v>
      </c>
      <c r="L7" s="9">
        <f t="shared" ref="L7:L9" si="1">J7+K7</f>
        <v>74.3125</v>
      </c>
      <c r="M7" s="10">
        <f>RANK(L7,$L$5:$L$9,0)</f>
        <v>2</v>
      </c>
    </row>
    <row r="8" spans="1:13" x14ac:dyDescent="0.2">
      <c r="A8" s="8" t="str">
        <f>'8'!A7:D7</f>
        <v>ML Strategies</v>
      </c>
      <c r="B8" s="9">
        <f>Technical!B8</f>
        <v>54.5</v>
      </c>
      <c r="C8" s="9">
        <f>Technical!C8</f>
        <v>50.5</v>
      </c>
      <c r="D8" s="9">
        <f>Technical!D8</f>
        <v>39.5</v>
      </c>
      <c r="E8" s="9">
        <f>Technical!E8</f>
        <v>48</v>
      </c>
      <c r="F8" s="9">
        <f>Technical!F8</f>
        <v>48</v>
      </c>
      <c r="G8" s="9">
        <f>Technical!G8</f>
        <v>78.5</v>
      </c>
      <c r="H8" s="9">
        <f>Technical!H8</f>
        <v>48</v>
      </c>
      <c r="I8" s="9">
        <f>Technical!I8</f>
        <v>57.5</v>
      </c>
      <c r="J8" s="9">
        <f t="shared" si="0"/>
        <v>53.0625</v>
      </c>
      <c r="K8" s="22">
        <f>'Non-Technical'!C8</f>
        <v>16</v>
      </c>
      <c r="L8" s="9">
        <f t="shared" si="1"/>
        <v>69.0625</v>
      </c>
      <c r="M8" s="10">
        <f>RANK(L8,$L$5:$L$9,0)</f>
        <v>4</v>
      </c>
    </row>
    <row r="9" spans="1:13" x14ac:dyDescent="0.2">
      <c r="A9" s="8" t="str">
        <f>'8'!A8:D8</f>
        <v>Podesta Group</v>
      </c>
      <c r="B9" s="9">
        <f>Technical!B9</f>
        <v>63</v>
      </c>
      <c r="C9" s="9">
        <f>Technical!C9</f>
        <v>55.5</v>
      </c>
      <c r="D9" s="9">
        <f>Technical!D9</f>
        <v>55</v>
      </c>
      <c r="E9" s="9">
        <f>Technical!E9</f>
        <v>54</v>
      </c>
      <c r="F9" s="9">
        <f>Technical!F9</f>
        <v>54</v>
      </c>
      <c r="G9" s="9">
        <f>Technical!G9</f>
        <v>41.5</v>
      </c>
      <c r="H9" s="9">
        <f>Technical!H9</f>
        <v>66.5</v>
      </c>
      <c r="I9" s="9">
        <f>Technical!I9</f>
        <v>72</v>
      </c>
      <c r="J9" s="9">
        <f t="shared" si="0"/>
        <v>57.6875</v>
      </c>
      <c r="K9" s="22">
        <f>'Non-Technical'!C9</f>
        <v>10</v>
      </c>
      <c r="L9" s="9">
        <f t="shared" si="1"/>
        <v>67.6875</v>
      </c>
      <c r="M9" s="10">
        <f>RANK(L9,$L$5:$L$9,0)</f>
        <v>5</v>
      </c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tabSelected="1" workbookViewId="0">
      <selection activeCell="E8" sqref="E8"/>
    </sheetView>
  </sheetViews>
  <sheetFormatPr defaultRowHeight="12.75" x14ac:dyDescent="0.2"/>
  <cols>
    <col min="1" max="1" width="2" style="20" customWidth="1"/>
    <col min="2" max="2" width="27.5703125" style="20" bestFit="1" customWidth="1"/>
    <col min="3" max="3" width="12" style="20" customWidth="1"/>
    <col min="4" max="5" width="10.7109375" style="20" customWidth="1"/>
    <col min="6" max="6" width="12.140625" style="20" customWidth="1"/>
    <col min="7" max="8" width="10.42578125" style="20" customWidth="1"/>
    <col min="9" max="9" width="11.42578125" style="20" customWidth="1"/>
    <col min="10" max="11" width="9" style="20" customWidth="1"/>
    <col min="12" max="12" width="11.42578125" style="20" customWidth="1"/>
    <col min="13" max="14" width="10" style="20" customWidth="1"/>
    <col min="15" max="15" width="11.42578125" style="20" customWidth="1"/>
    <col min="16" max="17" width="10" style="20" customWidth="1"/>
    <col min="18" max="16384" width="9.140625" style="20"/>
  </cols>
  <sheetData>
    <row r="1" spans="2:19" ht="15.75" x14ac:dyDescent="0.25">
      <c r="B1" s="67" t="s">
        <v>31</v>
      </c>
      <c r="C1" s="67"/>
      <c r="D1" s="67"/>
      <c r="E1" s="36" t="str">
        <f>[2]Cover!A6</f>
        <v>RFP783-16007 Advancing Federal Initiatives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19" ht="15.75" customHeight="1" x14ac:dyDescent="0.25">
      <c r="C2" s="36"/>
      <c r="D2" s="36"/>
      <c r="E2" s="36"/>
      <c r="F2" s="36"/>
      <c r="G2" s="36"/>
    </row>
    <row r="3" spans="2:19" ht="15" customHeight="1" x14ac:dyDescent="0.2">
      <c r="B3" s="37" t="s">
        <v>32</v>
      </c>
      <c r="C3" s="68">
        <f>[2]Cover!E13</f>
        <v>0</v>
      </c>
      <c r="D3" s="68"/>
      <c r="E3" s="68"/>
      <c r="F3" s="68"/>
    </row>
    <row r="4" spans="2:19" ht="15" customHeight="1" x14ac:dyDescent="0.2">
      <c r="F4" s="32"/>
    </row>
    <row r="5" spans="2:19" ht="16.5" thickBot="1" x14ac:dyDescent="0.3">
      <c r="B5" s="32"/>
      <c r="C5" s="69" t="s">
        <v>33</v>
      </c>
      <c r="D5" s="69"/>
      <c r="E5" s="69"/>
      <c r="F5" s="69" t="s">
        <v>14</v>
      </c>
      <c r="G5" s="69"/>
      <c r="H5" s="69"/>
      <c r="I5" s="69" t="s">
        <v>15</v>
      </c>
      <c r="J5" s="69"/>
      <c r="K5" s="69"/>
      <c r="L5" s="69" t="s">
        <v>21</v>
      </c>
      <c r="M5" s="69"/>
      <c r="N5" s="69"/>
      <c r="O5" s="69" t="s">
        <v>22</v>
      </c>
      <c r="P5" s="69"/>
      <c r="Q5" s="69"/>
    </row>
    <row r="6" spans="2:19" s="40" customFormat="1" ht="108" customHeight="1" x14ac:dyDescent="0.2">
      <c r="B6" s="38"/>
      <c r="C6" s="70" t="s">
        <v>51</v>
      </c>
      <c r="D6" s="71"/>
      <c r="E6" s="72"/>
      <c r="F6" s="73" t="s">
        <v>34</v>
      </c>
      <c r="G6" s="74"/>
      <c r="H6" s="75"/>
      <c r="I6" s="73" t="s">
        <v>35</v>
      </c>
      <c r="J6" s="74"/>
      <c r="K6" s="75"/>
      <c r="L6" s="73" t="s">
        <v>36</v>
      </c>
      <c r="M6" s="74"/>
      <c r="N6" s="75"/>
      <c r="O6" s="73" t="s">
        <v>37</v>
      </c>
      <c r="P6" s="74"/>
      <c r="Q6" s="75"/>
      <c r="R6" s="39" t="s">
        <v>38</v>
      </c>
    </row>
    <row r="7" spans="2:19" x14ac:dyDescent="0.2">
      <c r="B7" s="41" t="s">
        <v>12</v>
      </c>
      <c r="C7" s="42" t="s">
        <v>39</v>
      </c>
      <c r="D7" s="43" t="s">
        <v>40</v>
      </c>
      <c r="E7" s="44" t="s">
        <v>41</v>
      </c>
      <c r="F7" s="45" t="s">
        <v>39</v>
      </c>
      <c r="G7" s="46" t="s">
        <v>40</v>
      </c>
      <c r="H7" s="47" t="s">
        <v>41</v>
      </c>
      <c r="I7" s="45" t="s">
        <v>39</v>
      </c>
      <c r="J7" s="46" t="s">
        <v>40</v>
      </c>
      <c r="K7" s="47" t="s">
        <v>41</v>
      </c>
      <c r="L7" s="42" t="s">
        <v>39</v>
      </c>
      <c r="M7" s="43" t="s">
        <v>40</v>
      </c>
      <c r="N7" s="44" t="s">
        <v>41</v>
      </c>
      <c r="O7" s="42" t="s">
        <v>39</v>
      </c>
      <c r="P7" s="43" t="s">
        <v>40</v>
      </c>
      <c r="Q7" s="44" t="s">
        <v>41</v>
      </c>
      <c r="R7" s="48"/>
    </row>
    <row r="8" spans="2:19" x14ac:dyDescent="0.2">
      <c r="B8" s="49" t="str">
        <f>'[2]RFP Submittal'!A4</f>
        <v>Akin Gump</v>
      </c>
      <c r="C8" s="50"/>
      <c r="D8" s="51">
        <v>4</v>
      </c>
      <c r="E8" s="52">
        <f>C8*D8</f>
        <v>0</v>
      </c>
      <c r="F8" s="50"/>
      <c r="G8" s="53">
        <v>6</v>
      </c>
      <c r="H8" s="54">
        <f>F8*G8</f>
        <v>0</v>
      </c>
      <c r="I8" s="50"/>
      <c r="J8" s="53">
        <v>3</v>
      </c>
      <c r="K8" s="54">
        <f>I8*J8</f>
        <v>0</v>
      </c>
      <c r="L8" s="50"/>
      <c r="M8" s="51">
        <v>3</v>
      </c>
      <c r="N8" s="52">
        <f>L8*M8</f>
        <v>0</v>
      </c>
      <c r="O8" s="50"/>
      <c r="P8" s="51">
        <v>4</v>
      </c>
      <c r="Q8" s="55">
        <f>O8*P8</f>
        <v>0</v>
      </c>
      <c r="R8" s="56">
        <f>N8+K8+H8+E8+Q8</f>
        <v>0</v>
      </c>
    </row>
    <row r="9" spans="2:19" x14ac:dyDescent="0.2">
      <c r="B9" s="49" t="str">
        <f>'[2]RFP Submittal'!A5</f>
        <v xml:space="preserve">Alcade &amp; Fay </v>
      </c>
      <c r="C9" s="50"/>
      <c r="D9" s="51">
        <v>4</v>
      </c>
      <c r="E9" s="52">
        <f t="shared" ref="E9:E12" si="0">C9*D9</f>
        <v>0</v>
      </c>
      <c r="F9" s="50"/>
      <c r="G9" s="53">
        <v>6</v>
      </c>
      <c r="H9" s="54">
        <f t="shared" ref="H9:H12" si="1">F9*G9</f>
        <v>0</v>
      </c>
      <c r="I9" s="50"/>
      <c r="J9" s="53">
        <v>3</v>
      </c>
      <c r="K9" s="54">
        <f t="shared" ref="K9:K12" si="2">I9*J9</f>
        <v>0</v>
      </c>
      <c r="L9" s="50"/>
      <c r="M9" s="51">
        <v>3</v>
      </c>
      <c r="N9" s="52">
        <f t="shared" ref="N9:N12" si="3">L9*M9</f>
        <v>0</v>
      </c>
      <c r="O9" s="50"/>
      <c r="P9" s="51">
        <v>4</v>
      </c>
      <c r="Q9" s="55">
        <f t="shared" ref="Q9:Q12" si="4">O9*P9</f>
        <v>0</v>
      </c>
      <c r="R9" s="56">
        <f t="shared" ref="R9:R12" si="5">N9+K9+H9+E9+Q9</f>
        <v>0</v>
      </c>
    </row>
    <row r="10" spans="2:19" x14ac:dyDescent="0.2">
      <c r="B10" s="49" t="str">
        <f>'[2]RFP Submittal'!A6</f>
        <v>Cassidy &amp; Associates</v>
      </c>
      <c r="C10" s="50"/>
      <c r="D10" s="51">
        <v>4</v>
      </c>
      <c r="E10" s="52">
        <f t="shared" si="0"/>
        <v>0</v>
      </c>
      <c r="F10" s="50"/>
      <c r="G10" s="53">
        <v>6</v>
      </c>
      <c r="H10" s="54">
        <f t="shared" si="1"/>
        <v>0</v>
      </c>
      <c r="I10" s="50"/>
      <c r="J10" s="53">
        <v>3</v>
      </c>
      <c r="K10" s="54">
        <f t="shared" si="2"/>
        <v>0</v>
      </c>
      <c r="L10" s="50"/>
      <c r="M10" s="51">
        <v>3</v>
      </c>
      <c r="N10" s="52">
        <f t="shared" si="3"/>
        <v>0</v>
      </c>
      <c r="O10" s="50"/>
      <c r="P10" s="51">
        <v>4</v>
      </c>
      <c r="Q10" s="55">
        <f t="shared" si="4"/>
        <v>0</v>
      </c>
      <c r="R10" s="56">
        <f t="shared" si="5"/>
        <v>0</v>
      </c>
    </row>
    <row r="11" spans="2:19" x14ac:dyDescent="0.2">
      <c r="B11" s="49" t="str">
        <f>'[2]RFP Submittal'!A7</f>
        <v>ML Strategies</v>
      </c>
      <c r="C11" s="50"/>
      <c r="D11" s="51">
        <v>4</v>
      </c>
      <c r="E11" s="52">
        <f t="shared" si="0"/>
        <v>0</v>
      </c>
      <c r="F11" s="50"/>
      <c r="G11" s="53">
        <v>6</v>
      </c>
      <c r="H11" s="54">
        <f t="shared" si="1"/>
        <v>0</v>
      </c>
      <c r="I11" s="50"/>
      <c r="J11" s="53">
        <v>3</v>
      </c>
      <c r="K11" s="54">
        <f t="shared" si="2"/>
        <v>0</v>
      </c>
      <c r="L11" s="50"/>
      <c r="M11" s="51">
        <v>3</v>
      </c>
      <c r="N11" s="52">
        <f t="shared" si="3"/>
        <v>0</v>
      </c>
      <c r="O11" s="50"/>
      <c r="P11" s="51">
        <v>4</v>
      </c>
      <c r="Q11" s="55">
        <f t="shared" si="4"/>
        <v>0</v>
      </c>
      <c r="R11" s="56">
        <f t="shared" si="5"/>
        <v>0</v>
      </c>
    </row>
    <row r="12" spans="2:19" x14ac:dyDescent="0.2">
      <c r="B12" s="49" t="str">
        <f>'[2]RFP Submittal'!A8</f>
        <v>Podesta Group</v>
      </c>
      <c r="C12" s="50"/>
      <c r="D12" s="51">
        <v>4</v>
      </c>
      <c r="E12" s="52">
        <f t="shared" si="0"/>
        <v>0</v>
      </c>
      <c r="F12" s="57"/>
      <c r="G12" s="53">
        <v>6</v>
      </c>
      <c r="H12" s="54">
        <f t="shared" si="1"/>
        <v>0</v>
      </c>
      <c r="I12" s="57"/>
      <c r="J12" s="53">
        <v>3</v>
      </c>
      <c r="K12" s="54">
        <f t="shared" si="2"/>
        <v>0</v>
      </c>
      <c r="L12" s="50"/>
      <c r="M12" s="51">
        <v>3</v>
      </c>
      <c r="N12" s="52">
        <f t="shared" si="3"/>
        <v>0</v>
      </c>
      <c r="O12" s="50"/>
      <c r="P12" s="51">
        <v>4</v>
      </c>
      <c r="Q12" s="55">
        <f t="shared" si="4"/>
        <v>0</v>
      </c>
      <c r="R12" s="56">
        <f t="shared" si="5"/>
        <v>0</v>
      </c>
    </row>
    <row r="13" spans="2:19" x14ac:dyDescent="0.2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2:19" x14ac:dyDescent="0.2">
      <c r="B14" s="78" t="s">
        <v>42</v>
      </c>
      <c r="C14" s="79"/>
      <c r="D14" s="79"/>
      <c r="E14" s="80"/>
      <c r="F14" s="58"/>
      <c r="G14" s="58" t="s">
        <v>43</v>
      </c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2:19" x14ac:dyDescent="0.2">
      <c r="B15" s="81"/>
      <c r="C15" s="82"/>
      <c r="D15" s="82"/>
      <c r="E15" s="83"/>
      <c r="F15" s="58"/>
      <c r="G15" s="58" t="s">
        <v>44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2:19" x14ac:dyDescent="0.2">
      <c r="B16" s="81"/>
      <c r="C16" s="82"/>
      <c r="D16" s="82"/>
      <c r="E16" s="83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2:18" x14ac:dyDescent="0.2">
      <c r="B17" s="84"/>
      <c r="C17" s="85"/>
      <c r="D17" s="85"/>
      <c r="E17" s="8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9" spans="2:18" x14ac:dyDescent="0.2">
      <c r="B19" s="76" t="s">
        <v>45</v>
      </c>
      <c r="C19" s="77"/>
      <c r="D19" s="77"/>
      <c r="E19" s="77"/>
    </row>
    <row r="20" spans="2:18" x14ac:dyDescent="0.2">
      <c r="B20" s="76" t="s">
        <v>46</v>
      </c>
      <c r="C20" s="77"/>
      <c r="D20" s="77"/>
      <c r="E20" s="77"/>
    </row>
    <row r="21" spans="2:18" x14ac:dyDescent="0.2">
      <c r="B21" s="76" t="s">
        <v>47</v>
      </c>
      <c r="C21" s="77"/>
      <c r="D21" s="77"/>
      <c r="E21" s="77"/>
    </row>
    <row r="22" spans="2:18" x14ac:dyDescent="0.2">
      <c r="B22" s="76" t="s">
        <v>48</v>
      </c>
      <c r="C22" s="77"/>
      <c r="D22" s="77"/>
      <c r="E22" s="77"/>
    </row>
    <row r="23" spans="2:18" x14ac:dyDescent="0.2">
      <c r="B23" s="76" t="s">
        <v>49</v>
      </c>
      <c r="C23" s="77"/>
      <c r="D23" s="77"/>
      <c r="E23" s="77"/>
    </row>
    <row r="24" spans="2:18" x14ac:dyDescent="0.2">
      <c r="B24" s="76" t="s">
        <v>50</v>
      </c>
      <c r="C24" s="77"/>
      <c r="D24" s="77"/>
      <c r="E24" s="77"/>
    </row>
  </sheetData>
  <mergeCells count="19">
    <mergeCell ref="B24:E24"/>
    <mergeCell ref="B14:E17"/>
    <mergeCell ref="B19:E19"/>
    <mergeCell ref="B20:E20"/>
    <mergeCell ref="B21:E21"/>
    <mergeCell ref="B22:E22"/>
    <mergeCell ref="B23:E23"/>
    <mergeCell ref="O5:Q5"/>
    <mergeCell ref="C6:E6"/>
    <mergeCell ref="F6:H6"/>
    <mergeCell ref="I6:K6"/>
    <mergeCell ref="L6:N6"/>
    <mergeCell ref="O6:Q6"/>
    <mergeCell ref="L5:N5"/>
    <mergeCell ref="B1:D1"/>
    <mergeCell ref="C3:F3"/>
    <mergeCell ref="C5:E5"/>
    <mergeCell ref="F5:H5"/>
    <mergeCell ref="I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62" t="s">
        <v>0</v>
      </c>
      <c r="B1" s="62"/>
      <c r="C1" s="62"/>
      <c r="D1" s="62"/>
      <c r="E1" s="62"/>
      <c r="F1" s="62"/>
      <c r="G1" s="62"/>
      <c r="H1" s="62"/>
    </row>
    <row r="2" spans="1:10" ht="15.75" x14ac:dyDescent="0.25">
      <c r="A2" s="13"/>
      <c r="B2" s="12"/>
      <c r="C2" s="63" t="s">
        <v>6</v>
      </c>
      <c r="D2" s="63"/>
      <c r="E2" s="63"/>
      <c r="F2" s="63"/>
      <c r="G2" s="63"/>
      <c r="H2" s="12"/>
    </row>
    <row r="3" spans="1:10" x14ac:dyDescent="0.2">
      <c r="A3" s="64" t="s">
        <v>12</v>
      </c>
      <c r="B3" s="64"/>
      <c r="C3" s="64"/>
      <c r="D3" s="64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9" t="s">
        <v>24</v>
      </c>
      <c r="B4" s="60"/>
      <c r="C4" s="60"/>
      <c r="D4" s="61"/>
      <c r="E4" s="27">
        <v>0</v>
      </c>
      <c r="F4" s="27">
        <v>22.5</v>
      </c>
      <c r="G4" s="27">
        <v>9.75</v>
      </c>
      <c r="H4" s="27">
        <v>10.5</v>
      </c>
      <c r="I4" s="27">
        <v>10</v>
      </c>
      <c r="J4" s="26">
        <f>SUM(E4:I4)</f>
        <v>52.75</v>
      </c>
    </row>
    <row r="5" spans="1:10" x14ac:dyDescent="0.2">
      <c r="A5" s="59" t="s">
        <v>25</v>
      </c>
      <c r="B5" s="60"/>
      <c r="C5" s="60"/>
      <c r="D5" s="61"/>
      <c r="E5" s="27">
        <v>0</v>
      </c>
      <c r="F5" s="27">
        <v>15</v>
      </c>
      <c r="G5" s="27">
        <v>7.5</v>
      </c>
      <c r="H5" s="27">
        <v>6</v>
      </c>
      <c r="I5" s="27">
        <v>8</v>
      </c>
      <c r="J5" s="26">
        <f>SUM(E5:I5)</f>
        <v>36.5</v>
      </c>
    </row>
    <row r="6" spans="1:10" x14ac:dyDescent="0.2">
      <c r="A6" s="59" t="s">
        <v>26</v>
      </c>
      <c r="B6" s="60"/>
      <c r="C6" s="60"/>
      <c r="D6" s="61"/>
      <c r="E6" s="27">
        <v>0</v>
      </c>
      <c r="F6" s="27">
        <v>24</v>
      </c>
      <c r="G6" s="27">
        <v>9</v>
      </c>
      <c r="H6" s="27">
        <v>7.5</v>
      </c>
      <c r="I6" s="27">
        <v>8</v>
      </c>
      <c r="J6" s="26">
        <f t="shared" ref="J6:J8" si="0">SUM(E6:I6)</f>
        <v>48.5</v>
      </c>
    </row>
    <row r="7" spans="1:10" x14ac:dyDescent="0.2">
      <c r="A7" s="59" t="s">
        <v>27</v>
      </c>
      <c r="B7" s="60"/>
      <c r="C7" s="60"/>
      <c r="D7" s="61"/>
      <c r="E7" s="27">
        <v>0</v>
      </c>
      <c r="F7" s="27">
        <v>24</v>
      </c>
      <c r="G7" s="27">
        <v>9</v>
      </c>
      <c r="H7" s="27">
        <v>7.5</v>
      </c>
      <c r="I7" s="27">
        <v>10</v>
      </c>
      <c r="J7" s="26">
        <f t="shared" si="0"/>
        <v>50.5</v>
      </c>
    </row>
    <row r="8" spans="1:10" x14ac:dyDescent="0.2">
      <c r="A8" s="59" t="s">
        <v>28</v>
      </c>
      <c r="B8" s="60"/>
      <c r="C8" s="60"/>
      <c r="D8" s="61"/>
      <c r="E8" s="27">
        <v>0</v>
      </c>
      <c r="F8" s="27">
        <v>22.799999999999997</v>
      </c>
      <c r="G8" s="27">
        <v>10.5</v>
      </c>
      <c r="H8" s="27">
        <v>9</v>
      </c>
      <c r="I8" s="27">
        <v>13.2</v>
      </c>
      <c r="J8" s="26">
        <f t="shared" si="0"/>
        <v>55.5</v>
      </c>
    </row>
  </sheetData>
  <mergeCells count="8"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62" t="s">
        <v>0</v>
      </c>
      <c r="B1" s="62"/>
      <c r="C1" s="62"/>
      <c r="D1" s="62"/>
      <c r="E1" s="62"/>
      <c r="F1" s="62"/>
      <c r="G1" s="62"/>
      <c r="H1" s="62"/>
    </row>
    <row r="2" spans="1:10" ht="15.75" x14ac:dyDescent="0.25">
      <c r="A2" s="13"/>
      <c r="B2" s="12"/>
      <c r="C2" s="63" t="s">
        <v>7</v>
      </c>
      <c r="D2" s="63"/>
      <c r="E2" s="63"/>
      <c r="F2" s="63"/>
      <c r="G2" s="63"/>
      <c r="H2" s="12"/>
    </row>
    <row r="3" spans="1:10" x14ac:dyDescent="0.2">
      <c r="A3" s="64" t="s">
        <v>12</v>
      </c>
      <c r="B3" s="64"/>
      <c r="C3" s="64"/>
      <c r="D3" s="64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9" t="s">
        <v>24</v>
      </c>
      <c r="B4" s="60"/>
      <c r="C4" s="60"/>
      <c r="D4" s="61"/>
      <c r="E4" s="28">
        <v>0</v>
      </c>
      <c r="F4" s="28">
        <v>12</v>
      </c>
      <c r="G4" s="28">
        <v>9</v>
      </c>
      <c r="H4" s="28">
        <v>12</v>
      </c>
      <c r="I4" s="28">
        <v>10</v>
      </c>
      <c r="J4" s="26">
        <f>SUM(E4:I4)</f>
        <v>43</v>
      </c>
    </row>
    <row r="5" spans="1:10" x14ac:dyDescent="0.2">
      <c r="A5" s="59" t="s">
        <v>25</v>
      </c>
      <c r="B5" s="60"/>
      <c r="C5" s="60"/>
      <c r="D5" s="61"/>
      <c r="E5" s="28">
        <v>0</v>
      </c>
      <c r="F5" s="28">
        <v>18</v>
      </c>
      <c r="G5" s="28">
        <v>6</v>
      </c>
      <c r="H5" s="28">
        <v>7.5</v>
      </c>
      <c r="I5" s="28">
        <v>8</v>
      </c>
      <c r="J5" s="26">
        <f>SUM(E5:I5)</f>
        <v>39.5</v>
      </c>
    </row>
    <row r="6" spans="1:10" x14ac:dyDescent="0.2">
      <c r="A6" s="59" t="s">
        <v>26</v>
      </c>
      <c r="B6" s="60"/>
      <c r="C6" s="60"/>
      <c r="D6" s="61"/>
      <c r="E6" s="28">
        <v>0</v>
      </c>
      <c r="F6" s="28">
        <v>21</v>
      </c>
      <c r="G6" s="28">
        <v>10.5</v>
      </c>
      <c r="H6" s="28">
        <v>12</v>
      </c>
      <c r="I6" s="28">
        <v>14</v>
      </c>
      <c r="J6" s="26">
        <f t="shared" ref="J6:J8" si="0">SUM(E6:I6)</f>
        <v>57.5</v>
      </c>
    </row>
    <row r="7" spans="1:10" x14ac:dyDescent="0.2">
      <c r="A7" s="59" t="s">
        <v>27</v>
      </c>
      <c r="B7" s="60"/>
      <c r="C7" s="60"/>
      <c r="D7" s="61"/>
      <c r="E7" s="28">
        <v>0</v>
      </c>
      <c r="F7" s="28">
        <v>12</v>
      </c>
      <c r="G7" s="28">
        <v>12</v>
      </c>
      <c r="H7" s="28">
        <v>7.5</v>
      </c>
      <c r="I7" s="28">
        <v>8</v>
      </c>
      <c r="J7" s="26">
        <f t="shared" si="0"/>
        <v>39.5</v>
      </c>
    </row>
    <row r="8" spans="1:10" x14ac:dyDescent="0.2">
      <c r="A8" s="59" t="s">
        <v>28</v>
      </c>
      <c r="B8" s="60"/>
      <c r="C8" s="60"/>
      <c r="D8" s="61"/>
      <c r="E8" s="28">
        <v>0</v>
      </c>
      <c r="F8" s="28">
        <v>24</v>
      </c>
      <c r="G8" s="28">
        <v>9</v>
      </c>
      <c r="H8" s="28">
        <v>12</v>
      </c>
      <c r="I8" s="28">
        <v>10</v>
      </c>
      <c r="J8" s="26">
        <f t="shared" si="0"/>
        <v>55</v>
      </c>
    </row>
  </sheetData>
  <mergeCells count="8"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62" t="s">
        <v>0</v>
      </c>
      <c r="B1" s="62"/>
      <c r="C1" s="62"/>
      <c r="D1" s="62"/>
      <c r="E1" s="62"/>
      <c r="F1" s="62"/>
      <c r="G1" s="62"/>
      <c r="H1" s="62"/>
    </row>
    <row r="2" spans="1:10" ht="15.75" x14ac:dyDescent="0.25">
      <c r="A2" s="15"/>
      <c r="B2" s="14"/>
      <c r="C2" s="63" t="s">
        <v>8</v>
      </c>
      <c r="D2" s="63"/>
      <c r="E2" s="63"/>
      <c r="F2" s="63"/>
      <c r="G2" s="63"/>
      <c r="H2" s="14"/>
    </row>
    <row r="3" spans="1:10" x14ac:dyDescent="0.2">
      <c r="A3" s="64" t="s">
        <v>12</v>
      </c>
      <c r="B3" s="64"/>
      <c r="C3" s="64"/>
      <c r="D3" s="64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9" t="s">
        <v>24</v>
      </c>
      <c r="B4" s="60"/>
      <c r="C4" s="60"/>
      <c r="D4" s="61"/>
      <c r="E4" s="34">
        <v>0</v>
      </c>
      <c r="F4" s="34">
        <v>18</v>
      </c>
      <c r="G4" s="34">
        <v>9</v>
      </c>
      <c r="H4" s="34">
        <v>9</v>
      </c>
      <c r="I4" s="34">
        <v>16</v>
      </c>
      <c r="J4" s="26">
        <f>SUM(E4:I4)</f>
        <v>52</v>
      </c>
    </row>
    <row r="5" spans="1:10" x14ac:dyDescent="0.2">
      <c r="A5" s="59" t="s">
        <v>25</v>
      </c>
      <c r="B5" s="60"/>
      <c r="C5" s="60"/>
      <c r="D5" s="61"/>
      <c r="E5" s="34">
        <v>0</v>
      </c>
      <c r="F5" s="34">
        <v>18</v>
      </c>
      <c r="G5" s="34">
        <v>12</v>
      </c>
      <c r="H5" s="34">
        <v>12</v>
      </c>
      <c r="I5" s="34">
        <v>12</v>
      </c>
      <c r="J5" s="26">
        <f>SUM(E5:I5)</f>
        <v>54</v>
      </c>
    </row>
    <row r="6" spans="1:10" x14ac:dyDescent="0.2">
      <c r="A6" s="59" t="s">
        <v>26</v>
      </c>
      <c r="B6" s="60"/>
      <c r="C6" s="60"/>
      <c r="D6" s="61"/>
      <c r="E6" s="34">
        <v>0</v>
      </c>
      <c r="F6" s="34">
        <v>24</v>
      </c>
      <c r="G6" s="34">
        <v>15</v>
      </c>
      <c r="H6" s="34">
        <v>12</v>
      </c>
      <c r="I6" s="34">
        <v>16</v>
      </c>
      <c r="J6" s="26">
        <f t="shared" ref="J6:J8" si="0">SUM(E6:I6)</f>
        <v>67</v>
      </c>
    </row>
    <row r="7" spans="1:10" x14ac:dyDescent="0.2">
      <c r="A7" s="59" t="s">
        <v>27</v>
      </c>
      <c r="B7" s="60"/>
      <c r="C7" s="60"/>
      <c r="D7" s="61"/>
      <c r="E7" s="34">
        <v>0</v>
      </c>
      <c r="F7" s="34">
        <v>18</v>
      </c>
      <c r="G7" s="34">
        <v>9</v>
      </c>
      <c r="H7" s="34">
        <v>9</v>
      </c>
      <c r="I7" s="34">
        <v>12</v>
      </c>
      <c r="J7" s="26">
        <f t="shared" si="0"/>
        <v>48</v>
      </c>
    </row>
    <row r="8" spans="1:10" x14ac:dyDescent="0.2">
      <c r="A8" s="59" t="s">
        <v>28</v>
      </c>
      <c r="B8" s="60"/>
      <c r="C8" s="60"/>
      <c r="D8" s="61"/>
      <c r="E8" s="34">
        <v>0</v>
      </c>
      <c r="F8" s="34">
        <v>24</v>
      </c>
      <c r="G8" s="34">
        <v>9</v>
      </c>
      <c r="H8" s="34">
        <v>9</v>
      </c>
      <c r="I8" s="34">
        <v>12</v>
      </c>
      <c r="J8" s="26">
        <f t="shared" si="0"/>
        <v>54</v>
      </c>
    </row>
  </sheetData>
  <mergeCells count="8"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62" t="s">
        <v>0</v>
      </c>
      <c r="B1" s="62"/>
      <c r="C1" s="62"/>
      <c r="D1" s="62"/>
      <c r="E1" s="62"/>
      <c r="F1" s="62"/>
      <c r="G1" s="62"/>
      <c r="H1" s="62"/>
    </row>
    <row r="2" spans="1:10" ht="15.75" x14ac:dyDescent="0.25">
      <c r="A2" s="17"/>
      <c r="B2" s="16"/>
      <c r="C2" s="63" t="s">
        <v>9</v>
      </c>
      <c r="D2" s="63"/>
      <c r="E2" s="63"/>
      <c r="F2" s="63"/>
      <c r="G2" s="63"/>
      <c r="H2" s="16"/>
    </row>
    <row r="3" spans="1:10" x14ac:dyDescent="0.2">
      <c r="A3" s="64" t="s">
        <v>12</v>
      </c>
      <c r="B3" s="64"/>
      <c r="C3" s="64"/>
      <c r="D3" s="64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9" t="s">
        <v>24</v>
      </c>
      <c r="B4" s="60"/>
      <c r="C4" s="60"/>
      <c r="D4" s="61"/>
      <c r="E4" s="29">
        <v>0</v>
      </c>
      <c r="F4" s="29">
        <v>24</v>
      </c>
      <c r="G4" s="29">
        <v>12</v>
      </c>
      <c r="H4" s="29">
        <v>9</v>
      </c>
      <c r="I4" s="29">
        <v>8</v>
      </c>
      <c r="J4" s="26">
        <f>SUM(E4:I4)</f>
        <v>53</v>
      </c>
    </row>
    <row r="5" spans="1:10" x14ac:dyDescent="0.2">
      <c r="A5" s="59" t="s">
        <v>25</v>
      </c>
      <c r="B5" s="60"/>
      <c r="C5" s="60"/>
      <c r="D5" s="61"/>
      <c r="E5" s="29">
        <v>0</v>
      </c>
      <c r="F5" s="29">
        <v>24</v>
      </c>
      <c r="G5" s="29">
        <v>9</v>
      </c>
      <c r="H5" s="29">
        <v>9</v>
      </c>
      <c r="I5" s="29">
        <v>20</v>
      </c>
      <c r="J5" s="26">
        <f>SUM(E5:I5)</f>
        <v>62</v>
      </c>
    </row>
    <row r="6" spans="1:10" x14ac:dyDescent="0.2">
      <c r="A6" s="59" t="s">
        <v>26</v>
      </c>
      <c r="B6" s="60"/>
      <c r="C6" s="60"/>
      <c r="D6" s="61"/>
      <c r="E6" s="29">
        <v>0</v>
      </c>
      <c r="F6" s="29">
        <v>18</v>
      </c>
      <c r="G6" s="29">
        <v>12</v>
      </c>
      <c r="H6" s="29">
        <v>9</v>
      </c>
      <c r="I6" s="29">
        <v>12</v>
      </c>
      <c r="J6" s="26">
        <f t="shared" ref="J6:J8" si="0">SUM(E6:I6)</f>
        <v>51</v>
      </c>
    </row>
    <row r="7" spans="1:10" x14ac:dyDescent="0.2">
      <c r="A7" s="59" t="s">
        <v>27</v>
      </c>
      <c r="B7" s="60"/>
      <c r="C7" s="60"/>
      <c r="D7" s="61"/>
      <c r="E7" s="29">
        <v>0</v>
      </c>
      <c r="F7" s="29">
        <v>18</v>
      </c>
      <c r="G7" s="29">
        <v>9</v>
      </c>
      <c r="H7" s="29">
        <v>9</v>
      </c>
      <c r="I7" s="29">
        <v>12</v>
      </c>
      <c r="J7" s="26">
        <f t="shared" si="0"/>
        <v>48</v>
      </c>
    </row>
    <row r="8" spans="1:10" x14ac:dyDescent="0.2">
      <c r="A8" s="59" t="s">
        <v>28</v>
      </c>
      <c r="B8" s="60"/>
      <c r="C8" s="60"/>
      <c r="D8" s="61"/>
      <c r="E8" s="29">
        <v>0</v>
      </c>
      <c r="F8" s="29">
        <v>24</v>
      </c>
      <c r="G8" s="29">
        <v>9</v>
      </c>
      <c r="H8" s="29">
        <v>9</v>
      </c>
      <c r="I8" s="29">
        <v>12</v>
      </c>
      <c r="J8" s="26">
        <f t="shared" si="0"/>
        <v>54</v>
      </c>
    </row>
  </sheetData>
  <mergeCells count="8"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62" t="s">
        <v>0</v>
      </c>
      <c r="B1" s="62"/>
      <c r="C1" s="62"/>
      <c r="D1" s="62"/>
      <c r="E1" s="62"/>
      <c r="F1" s="62"/>
      <c r="G1" s="62"/>
      <c r="H1" s="62"/>
    </row>
    <row r="2" spans="1:10" ht="15.75" x14ac:dyDescent="0.25">
      <c r="A2" s="19"/>
      <c r="B2" s="18"/>
      <c r="C2" s="63" t="s">
        <v>10</v>
      </c>
      <c r="D2" s="63"/>
      <c r="E2" s="63"/>
      <c r="F2" s="63"/>
      <c r="G2" s="63"/>
      <c r="H2" s="18"/>
    </row>
    <row r="3" spans="1:10" x14ac:dyDescent="0.2">
      <c r="A3" s="64" t="s">
        <v>12</v>
      </c>
      <c r="B3" s="64"/>
      <c r="C3" s="64"/>
      <c r="D3" s="64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9" t="s">
        <v>24</v>
      </c>
      <c r="B4" s="60"/>
      <c r="C4" s="60"/>
      <c r="D4" s="61"/>
      <c r="E4" s="30">
        <v>0</v>
      </c>
      <c r="F4" s="30">
        <v>30</v>
      </c>
      <c r="G4" s="30">
        <v>15</v>
      </c>
      <c r="H4" s="30">
        <v>15</v>
      </c>
      <c r="I4" s="30">
        <v>18</v>
      </c>
      <c r="J4" s="26">
        <f>SUM(E4:I4)</f>
        <v>78</v>
      </c>
    </row>
    <row r="5" spans="1:10" x14ac:dyDescent="0.2">
      <c r="A5" s="59" t="s">
        <v>25</v>
      </c>
      <c r="B5" s="60"/>
      <c r="C5" s="60"/>
      <c r="D5" s="61"/>
      <c r="E5" s="30">
        <v>0</v>
      </c>
      <c r="F5" s="30">
        <v>15</v>
      </c>
      <c r="G5" s="30">
        <v>7.5</v>
      </c>
      <c r="H5" s="30">
        <v>9</v>
      </c>
      <c r="I5" s="30">
        <v>4</v>
      </c>
      <c r="J5" s="26">
        <f>SUM(E5:I5)</f>
        <v>35.5</v>
      </c>
    </row>
    <row r="6" spans="1:10" x14ac:dyDescent="0.2">
      <c r="A6" s="59" t="s">
        <v>26</v>
      </c>
      <c r="B6" s="60"/>
      <c r="C6" s="60"/>
      <c r="D6" s="61"/>
      <c r="E6" s="30">
        <v>0</v>
      </c>
      <c r="F6" s="30">
        <v>18</v>
      </c>
      <c r="G6" s="30">
        <v>9</v>
      </c>
      <c r="H6" s="30">
        <v>10.5</v>
      </c>
      <c r="I6" s="30">
        <v>16</v>
      </c>
      <c r="J6" s="26">
        <f t="shared" ref="J6:J8" si="0">SUM(E6:I6)</f>
        <v>53.5</v>
      </c>
    </row>
    <row r="7" spans="1:10" x14ac:dyDescent="0.2">
      <c r="A7" s="59" t="s">
        <v>27</v>
      </c>
      <c r="B7" s="60"/>
      <c r="C7" s="60"/>
      <c r="D7" s="61"/>
      <c r="E7" s="30">
        <v>0</v>
      </c>
      <c r="F7" s="30">
        <v>30</v>
      </c>
      <c r="G7" s="30">
        <v>13.5</v>
      </c>
      <c r="H7" s="30">
        <v>15</v>
      </c>
      <c r="I7" s="30">
        <v>20</v>
      </c>
      <c r="J7" s="26">
        <f t="shared" si="0"/>
        <v>78.5</v>
      </c>
    </row>
    <row r="8" spans="1:10" x14ac:dyDescent="0.2">
      <c r="A8" s="59" t="s">
        <v>28</v>
      </c>
      <c r="B8" s="60"/>
      <c r="C8" s="60"/>
      <c r="D8" s="61"/>
      <c r="E8" s="30">
        <v>0</v>
      </c>
      <c r="F8" s="30">
        <v>18</v>
      </c>
      <c r="G8" s="30">
        <v>9</v>
      </c>
      <c r="H8" s="30">
        <v>10.5</v>
      </c>
      <c r="I8" s="30">
        <v>4</v>
      </c>
      <c r="J8" s="26">
        <f t="shared" si="0"/>
        <v>41.5</v>
      </c>
    </row>
  </sheetData>
  <mergeCells count="8">
    <mergeCell ref="A6:D6"/>
    <mergeCell ref="A7:D7"/>
    <mergeCell ref="A8:D8"/>
    <mergeCell ref="A1:H1"/>
    <mergeCell ref="C2:G2"/>
    <mergeCell ref="A5:D5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8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0" ht="15.75" x14ac:dyDescent="0.25">
      <c r="A1" s="62" t="s">
        <v>0</v>
      </c>
      <c r="B1" s="62"/>
      <c r="C1" s="62"/>
      <c r="D1" s="62"/>
      <c r="E1" s="62"/>
      <c r="F1" s="62"/>
      <c r="G1" s="62"/>
      <c r="H1" s="62"/>
    </row>
    <row r="2" spans="1:10" ht="15.75" x14ac:dyDescent="0.25">
      <c r="A2" s="19"/>
      <c r="B2" s="18"/>
      <c r="C2" s="63" t="s">
        <v>11</v>
      </c>
      <c r="D2" s="63"/>
      <c r="E2" s="63"/>
      <c r="F2" s="63"/>
      <c r="G2" s="63"/>
      <c r="H2" s="18"/>
    </row>
    <row r="3" spans="1:10" x14ac:dyDescent="0.2">
      <c r="A3" s="64" t="s">
        <v>12</v>
      </c>
      <c r="B3" s="64"/>
      <c r="C3" s="64"/>
      <c r="D3" s="64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9" t="s">
        <v>24</v>
      </c>
      <c r="B4" s="60"/>
      <c r="C4" s="60"/>
      <c r="D4" s="61"/>
      <c r="E4" s="35">
        <v>0</v>
      </c>
      <c r="F4" s="35">
        <v>18</v>
      </c>
      <c r="G4" s="35">
        <v>9</v>
      </c>
      <c r="H4" s="35">
        <v>9</v>
      </c>
      <c r="I4" s="35">
        <v>12</v>
      </c>
      <c r="J4" s="26">
        <f>SUM(E4:I4)</f>
        <v>48</v>
      </c>
    </row>
    <row r="5" spans="1:10" x14ac:dyDescent="0.2">
      <c r="A5" s="59" t="s">
        <v>25</v>
      </c>
      <c r="B5" s="60"/>
      <c r="C5" s="60"/>
      <c r="D5" s="61"/>
      <c r="E5" s="35">
        <v>0</v>
      </c>
      <c r="F5" s="35">
        <v>21</v>
      </c>
      <c r="G5" s="35">
        <v>10.5</v>
      </c>
      <c r="H5" s="35">
        <v>12</v>
      </c>
      <c r="I5" s="35">
        <v>16</v>
      </c>
      <c r="J5" s="26">
        <f t="shared" ref="J5:J8" si="0">SUM(E5:I5)</f>
        <v>59.5</v>
      </c>
    </row>
    <row r="6" spans="1:10" x14ac:dyDescent="0.2">
      <c r="A6" s="59" t="s">
        <v>26</v>
      </c>
      <c r="B6" s="60"/>
      <c r="C6" s="60"/>
      <c r="D6" s="61"/>
      <c r="E6" s="35">
        <v>0</v>
      </c>
      <c r="F6" s="35">
        <v>24</v>
      </c>
      <c r="G6" s="35">
        <v>10.5</v>
      </c>
      <c r="H6" s="35">
        <v>12</v>
      </c>
      <c r="I6" s="35">
        <v>16</v>
      </c>
      <c r="J6" s="26">
        <f t="shared" si="0"/>
        <v>62.5</v>
      </c>
    </row>
    <row r="7" spans="1:10" x14ac:dyDescent="0.2">
      <c r="A7" s="59" t="s">
        <v>27</v>
      </c>
      <c r="B7" s="60"/>
      <c r="C7" s="60"/>
      <c r="D7" s="61"/>
      <c r="E7" s="35">
        <v>0</v>
      </c>
      <c r="F7" s="35">
        <v>18</v>
      </c>
      <c r="G7" s="35">
        <v>9</v>
      </c>
      <c r="H7" s="35">
        <v>9</v>
      </c>
      <c r="I7" s="35">
        <v>12</v>
      </c>
      <c r="J7" s="26">
        <f t="shared" si="0"/>
        <v>48</v>
      </c>
    </row>
    <row r="8" spans="1:10" x14ac:dyDescent="0.2">
      <c r="A8" s="59" t="s">
        <v>28</v>
      </c>
      <c r="B8" s="60"/>
      <c r="C8" s="60"/>
      <c r="D8" s="61"/>
      <c r="E8" s="35">
        <v>0</v>
      </c>
      <c r="F8" s="35">
        <v>27</v>
      </c>
      <c r="G8" s="35">
        <v>12</v>
      </c>
      <c r="H8" s="35">
        <v>13.5</v>
      </c>
      <c r="I8" s="35">
        <v>14</v>
      </c>
      <c r="J8" s="26">
        <f t="shared" si="0"/>
        <v>66.5</v>
      </c>
    </row>
  </sheetData>
  <mergeCells count="8">
    <mergeCell ref="A7:D7"/>
    <mergeCell ref="A8:D8"/>
    <mergeCell ref="A1:H1"/>
    <mergeCell ref="C2:G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"/>
  <sheetViews>
    <sheetView workbookViewId="0">
      <selection activeCell="C2" sqref="C2:G2"/>
    </sheetView>
  </sheetViews>
  <sheetFormatPr defaultRowHeight="12.75" x14ac:dyDescent="0.2"/>
  <cols>
    <col min="10" max="10" width="18.85546875" bestFit="1" customWidth="1"/>
  </cols>
  <sheetData>
    <row r="1" spans="1:10" ht="15.75" x14ac:dyDescent="0.25">
      <c r="A1" s="62" t="s">
        <v>0</v>
      </c>
      <c r="B1" s="62"/>
      <c r="C1" s="62"/>
      <c r="D1" s="62"/>
      <c r="E1" s="62"/>
      <c r="F1" s="62"/>
      <c r="G1" s="62"/>
      <c r="H1" s="62"/>
    </row>
    <row r="2" spans="1:10" ht="15.75" x14ac:dyDescent="0.25">
      <c r="A2" s="13"/>
      <c r="B2" s="12"/>
      <c r="C2" s="63" t="s">
        <v>29</v>
      </c>
      <c r="D2" s="63"/>
      <c r="E2" s="63"/>
      <c r="F2" s="63"/>
      <c r="G2" s="63"/>
      <c r="H2" s="12"/>
    </row>
    <row r="3" spans="1:10" x14ac:dyDescent="0.2">
      <c r="A3" s="64" t="s">
        <v>12</v>
      </c>
      <c r="B3" s="64"/>
      <c r="C3" s="64"/>
      <c r="D3" s="64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30</v>
      </c>
    </row>
    <row r="4" spans="1:10" x14ac:dyDescent="0.2">
      <c r="A4" s="59" t="s">
        <v>24</v>
      </c>
      <c r="B4" s="60"/>
      <c r="C4" s="60"/>
      <c r="D4" s="61"/>
      <c r="E4" s="34">
        <f>[1]Evaluation!E8</f>
        <v>18</v>
      </c>
      <c r="F4" s="31">
        <v>27</v>
      </c>
      <c r="G4" s="31">
        <v>12</v>
      </c>
      <c r="H4" s="31">
        <v>12</v>
      </c>
      <c r="I4" s="31">
        <v>18</v>
      </c>
      <c r="J4" s="26">
        <f>SUM(F4:I4)</f>
        <v>69</v>
      </c>
    </row>
    <row r="5" spans="1:10" x14ac:dyDescent="0.2">
      <c r="A5" s="59" t="s">
        <v>25</v>
      </c>
      <c r="B5" s="60"/>
      <c r="C5" s="60"/>
      <c r="D5" s="61"/>
      <c r="E5" s="34">
        <f>[1]Evaluation!E9</f>
        <v>20</v>
      </c>
      <c r="F5" s="31">
        <v>21</v>
      </c>
      <c r="G5" s="31">
        <v>9</v>
      </c>
      <c r="H5" s="31">
        <v>10.5</v>
      </c>
      <c r="I5" s="31">
        <v>12</v>
      </c>
      <c r="J5" s="26">
        <f t="shared" ref="J5:J8" si="0">SUM(F5:I5)</f>
        <v>52.5</v>
      </c>
    </row>
    <row r="6" spans="1:10" x14ac:dyDescent="0.2">
      <c r="A6" s="59" t="s">
        <v>26</v>
      </c>
      <c r="B6" s="60"/>
      <c r="C6" s="60"/>
      <c r="D6" s="61"/>
      <c r="E6" s="34">
        <f>[1]Evaluation!E10</f>
        <v>16</v>
      </c>
      <c r="F6" s="31">
        <v>24</v>
      </c>
      <c r="G6" s="31">
        <v>10.5</v>
      </c>
      <c r="H6" s="31">
        <v>12</v>
      </c>
      <c r="I6" s="31">
        <v>18</v>
      </c>
      <c r="J6" s="26">
        <f t="shared" si="0"/>
        <v>64.5</v>
      </c>
    </row>
    <row r="7" spans="1:10" x14ac:dyDescent="0.2">
      <c r="A7" s="59" t="s">
        <v>27</v>
      </c>
      <c r="B7" s="60"/>
      <c r="C7" s="60"/>
      <c r="D7" s="61"/>
      <c r="E7" s="34">
        <f>[1]Evaluation!E11</f>
        <v>16</v>
      </c>
      <c r="F7" s="31">
        <v>24</v>
      </c>
      <c r="G7" s="31">
        <v>9</v>
      </c>
      <c r="H7" s="31">
        <v>10.5</v>
      </c>
      <c r="I7" s="31">
        <v>14</v>
      </c>
      <c r="J7" s="26">
        <f t="shared" si="0"/>
        <v>57.5</v>
      </c>
    </row>
    <row r="8" spans="1:10" x14ac:dyDescent="0.2">
      <c r="A8" s="59" t="s">
        <v>28</v>
      </c>
      <c r="B8" s="60"/>
      <c r="C8" s="60"/>
      <c r="D8" s="61"/>
      <c r="E8" s="34">
        <f>[1]Evaluation!E12</f>
        <v>10</v>
      </c>
      <c r="F8" s="31">
        <v>27</v>
      </c>
      <c r="G8" s="31">
        <v>12</v>
      </c>
      <c r="H8" s="31">
        <v>15</v>
      </c>
      <c r="I8" s="31">
        <v>18</v>
      </c>
      <c r="J8" s="26">
        <f t="shared" si="0"/>
        <v>72</v>
      </c>
    </row>
  </sheetData>
  <mergeCells count="8"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  <ignoredErrors>
    <ignoredError sqref="J4:J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G24" sqref="G24"/>
    </sheetView>
  </sheetViews>
  <sheetFormatPr defaultRowHeight="15" x14ac:dyDescent="0.2"/>
  <cols>
    <col min="1" max="1" width="42.5703125" style="1" customWidth="1"/>
    <col min="2" max="10" width="7.5703125" style="1" customWidth="1"/>
    <col min="11" max="11" width="10.42578125" style="1" bestFit="1" customWidth="1"/>
    <col min="12" max="12" width="7.5703125" style="1" customWidth="1"/>
    <col min="13" max="13" width="10.42578125" style="1" bestFit="1" customWidth="1"/>
    <col min="14" max="15" width="14.85546875" style="1" customWidth="1"/>
    <col min="16" max="16384" width="9.140625" style="1"/>
  </cols>
  <sheetData>
    <row r="1" spans="1:13" ht="15.75" x14ac:dyDescent="0.25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6.25" customHeight="1" x14ac:dyDescent="0.2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5.75" thickBot="1" x14ac:dyDescent="0.25">
      <c r="J3" s="2"/>
      <c r="K3" s="2"/>
      <c r="L3" s="2"/>
      <c r="M3" s="2"/>
    </row>
    <row r="4" spans="1:13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11" t="s">
        <v>29</v>
      </c>
      <c r="J4" s="5" t="s">
        <v>2</v>
      </c>
      <c r="K4" s="6" t="s">
        <v>4</v>
      </c>
    </row>
    <row r="5" spans="1:13" ht="16.5" customHeight="1" x14ac:dyDescent="0.2">
      <c r="A5" s="8" t="str">
        <f>'8'!A4:D4</f>
        <v>Akin Gump</v>
      </c>
      <c r="B5" s="9">
        <f>'1'!J4</f>
        <v>76</v>
      </c>
      <c r="C5" s="9">
        <f>'2'!J4</f>
        <v>52.75</v>
      </c>
      <c r="D5" s="9">
        <f>'3'!J4</f>
        <v>43</v>
      </c>
      <c r="E5" s="9">
        <f>'4'!J4</f>
        <v>52</v>
      </c>
      <c r="F5" s="9">
        <f>'5'!J4</f>
        <v>53</v>
      </c>
      <c r="G5" s="9">
        <f>'6'!J4</f>
        <v>78</v>
      </c>
      <c r="H5" s="9">
        <f>'7'!J4</f>
        <v>48</v>
      </c>
      <c r="I5" s="9">
        <f>'8'!J4</f>
        <v>69</v>
      </c>
      <c r="J5" s="9">
        <f>AVERAGE(B5:I5)</f>
        <v>58.96875</v>
      </c>
      <c r="K5" s="10">
        <f>RANK(J5,$J$5:$J$9,0)</f>
        <v>1</v>
      </c>
    </row>
    <row r="6" spans="1:13" ht="16.5" customHeight="1" x14ac:dyDescent="0.2">
      <c r="A6" s="8" t="str">
        <f>'8'!A5:D5</f>
        <v xml:space="preserve">Alcade &amp; Fay </v>
      </c>
      <c r="B6" s="9">
        <f>'1'!J5</f>
        <v>63.5</v>
      </c>
      <c r="C6" s="9">
        <f>'2'!J5</f>
        <v>36.5</v>
      </c>
      <c r="D6" s="9">
        <f>'3'!J5</f>
        <v>39.5</v>
      </c>
      <c r="E6" s="9">
        <f>'4'!J5</f>
        <v>54</v>
      </c>
      <c r="F6" s="9">
        <f>'5'!J5</f>
        <v>62</v>
      </c>
      <c r="G6" s="9">
        <f>'6'!J5</f>
        <v>35.5</v>
      </c>
      <c r="H6" s="9">
        <f>'7'!J5</f>
        <v>59.5</v>
      </c>
      <c r="I6" s="9">
        <f>'8'!J5</f>
        <v>52.5</v>
      </c>
      <c r="J6" s="9">
        <f>AVERAGE(B6:I6)</f>
        <v>50.375</v>
      </c>
      <c r="K6" s="10">
        <f>RANK(J6,$J$5:$J$9,0)</f>
        <v>5</v>
      </c>
    </row>
    <row r="7" spans="1:13" x14ac:dyDescent="0.2">
      <c r="A7" s="8" t="str">
        <f>'8'!A6:D6</f>
        <v>Cassidy &amp; Associates</v>
      </c>
      <c r="B7" s="9">
        <f>'1'!J6</f>
        <v>62</v>
      </c>
      <c r="C7" s="9">
        <f>'2'!J6</f>
        <v>48.5</v>
      </c>
      <c r="D7" s="9">
        <f>'3'!J6</f>
        <v>57.5</v>
      </c>
      <c r="E7" s="9">
        <f>'4'!J6</f>
        <v>67</v>
      </c>
      <c r="F7" s="9">
        <f>'5'!J6</f>
        <v>51</v>
      </c>
      <c r="G7" s="9">
        <f>'6'!J6</f>
        <v>53.5</v>
      </c>
      <c r="H7" s="9">
        <f>'7'!J6</f>
        <v>62.5</v>
      </c>
      <c r="I7" s="9">
        <f>'8'!J6</f>
        <v>64.5</v>
      </c>
      <c r="J7" s="9">
        <f>AVERAGE(B7:I7)</f>
        <v>58.3125</v>
      </c>
      <c r="K7" s="10">
        <f>RANK(J7,$J$5:$J$9,0)</f>
        <v>2</v>
      </c>
    </row>
    <row r="8" spans="1:13" x14ac:dyDescent="0.2">
      <c r="A8" s="8" t="str">
        <f>'8'!A7:D7</f>
        <v>ML Strategies</v>
      </c>
      <c r="B8" s="9">
        <f>'1'!J7</f>
        <v>54.5</v>
      </c>
      <c r="C8" s="9">
        <f>'2'!J7</f>
        <v>50.5</v>
      </c>
      <c r="D8" s="9">
        <f>'3'!J7</f>
        <v>39.5</v>
      </c>
      <c r="E8" s="9">
        <f>'4'!J7</f>
        <v>48</v>
      </c>
      <c r="F8" s="9">
        <f>'5'!J7</f>
        <v>48</v>
      </c>
      <c r="G8" s="9">
        <f>'6'!J7</f>
        <v>78.5</v>
      </c>
      <c r="H8" s="9">
        <f>'7'!J7</f>
        <v>48</v>
      </c>
      <c r="I8" s="9">
        <f>'8'!J7</f>
        <v>57.5</v>
      </c>
      <c r="J8" s="9">
        <f>AVERAGE(B8:I8)</f>
        <v>53.0625</v>
      </c>
      <c r="K8" s="10">
        <f>RANK(J8,$J$5:$J$9,0)</f>
        <v>4</v>
      </c>
    </row>
    <row r="9" spans="1:13" x14ac:dyDescent="0.2">
      <c r="A9" s="8" t="str">
        <f>'8'!A8:D8</f>
        <v>Podesta Group</v>
      </c>
      <c r="B9" s="9">
        <f>'1'!J8</f>
        <v>63</v>
      </c>
      <c r="C9" s="9">
        <f>'2'!J8</f>
        <v>55.5</v>
      </c>
      <c r="D9" s="9">
        <f>'3'!J8</f>
        <v>55</v>
      </c>
      <c r="E9" s="9">
        <f>'4'!J8</f>
        <v>54</v>
      </c>
      <c r="F9" s="9">
        <f>'5'!J8</f>
        <v>54</v>
      </c>
      <c r="G9" s="9">
        <f>'6'!J8</f>
        <v>41.5</v>
      </c>
      <c r="H9" s="9">
        <f>'7'!J8</f>
        <v>66.5</v>
      </c>
      <c r="I9" s="9">
        <f>'8'!J8</f>
        <v>72</v>
      </c>
      <c r="J9" s="9">
        <f>AVERAGE(B9:I9)</f>
        <v>57.6875</v>
      </c>
      <c r="K9" s="10">
        <f>RANK(J9,$J$5:$J$9,0)</f>
        <v>3</v>
      </c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2017-07-06T18:05:31Z</dcterms:modified>
</cp:coreProperties>
</file>