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5" yWindow="495" windowWidth="21600" windowHeight="11040" tabRatio="814" activeTab="8"/>
  </bookViews>
  <sheets>
    <sheet name="Responses" sheetId="19" r:id="rId1"/>
    <sheet name="1" sheetId="20" r:id="rId2"/>
    <sheet name="2" sheetId="23" r:id="rId3"/>
    <sheet name="3" sheetId="24" r:id="rId4"/>
    <sheet name="4" sheetId="25" r:id="rId5"/>
    <sheet name="5" sheetId="26" r:id="rId6"/>
    <sheet name="6" sheetId="30" r:id="rId7"/>
    <sheet name="7" sheetId="31" r:id="rId8"/>
    <sheet name="Technical Summary" sheetId="4" r:id="rId9"/>
    <sheet name="Pricing Score Calculation" sheetId="27" r:id="rId10"/>
    <sheet name="Summary" sheetId="28" r:id="rId11"/>
    <sheet name="Criteria" sheetId="29" r:id="rId12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B6" i="4" l="1"/>
  <c r="B7" i="4"/>
  <c r="B8" i="4"/>
  <c r="B5" i="4"/>
  <c r="G6" i="28" l="1"/>
  <c r="G7" i="28"/>
  <c r="G8" i="28"/>
  <c r="H6" i="28"/>
  <c r="H7" i="28"/>
  <c r="H8" i="28"/>
  <c r="G5" i="28"/>
  <c r="H5" i="28"/>
  <c r="B4" i="27" l="1"/>
  <c r="C9" i="27"/>
  <c r="C14" i="27" s="1"/>
  <c r="D9" i="27"/>
  <c r="E9" i="27"/>
  <c r="F9" i="27"/>
  <c r="B14" i="27"/>
  <c r="B15" i="27"/>
  <c r="B16" i="27"/>
  <c r="B17" i="27"/>
  <c r="C17" i="27"/>
  <c r="E10" i="27" l="1"/>
  <c r="E11" i="27" s="1"/>
  <c r="D10" i="27"/>
  <c r="D11" i="27" s="1"/>
  <c r="C16" i="27"/>
  <c r="F10" i="27"/>
  <c r="F11" i="27" s="1"/>
  <c r="C15" i="27"/>
  <c r="G6" i="4" l="1"/>
  <c r="G7" i="4"/>
  <c r="G8" i="4"/>
  <c r="G5" i="4"/>
  <c r="C4" i="31" l="1"/>
  <c r="D4" i="31"/>
  <c r="E4" i="31"/>
  <c r="F4" i="31"/>
  <c r="C4" i="30"/>
  <c r="D4" i="30"/>
  <c r="E4" i="30"/>
  <c r="F4" i="30"/>
  <c r="C4" i="26"/>
  <c r="D4" i="26"/>
  <c r="E4" i="26"/>
  <c r="F4" i="26"/>
  <c r="C4" i="25"/>
  <c r="D4" i="25"/>
  <c r="E4" i="25"/>
  <c r="F4" i="25"/>
  <c r="C4" i="24"/>
  <c r="D4" i="24"/>
  <c r="E4" i="24"/>
  <c r="F4" i="24"/>
  <c r="C4" i="23"/>
  <c r="D4" i="23"/>
  <c r="E4" i="23"/>
  <c r="F4" i="23"/>
  <c r="B4" i="31"/>
  <c r="B4" i="30"/>
  <c r="B4" i="26"/>
  <c r="B4" i="25"/>
  <c r="B4" i="24"/>
  <c r="B4" i="23"/>
  <c r="C4" i="28"/>
  <c r="D4" i="28"/>
  <c r="E4" i="28"/>
  <c r="F4" i="28"/>
  <c r="G4" i="28"/>
  <c r="H4" i="28"/>
  <c r="A8" i="28"/>
  <c r="A8" i="4" l="1"/>
  <c r="H8" i="31"/>
  <c r="G8" i="31"/>
  <c r="H8" i="4" s="1"/>
  <c r="A8" i="31"/>
  <c r="H7" i="31"/>
  <c r="G7" i="31"/>
  <c r="H7" i="4" s="1"/>
  <c r="A7" i="31"/>
  <c r="H6" i="31"/>
  <c r="G6" i="31"/>
  <c r="H6" i="4" s="1"/>
  <c r="A6" i="31"/>
  <c r="H5" i="31"/>
  <c r="G5" i="31"/>
  <c r="H5" i="4" s="1"/>
  <c r="A5" i="31"/>
  <c r="A2" i="31"/>
  <c r="H8" i="30" l="1"/>
  <c r="G8" i="30"/>
  <c r="A8" i="30"/>
  <c r="H7" i="30"/>
  <c r="G7" i="30"/>
  <c r="A7" i="30"/>
  <c r="H6" i="30"/>
  <c r="G6" i="30"/>
  <c r="A6" i="30"/>
  <c r="H5" i="30"/>
  <c r="G5" i="30"/>
  <c r="A5" i="30"/>
  <c r="A2" i="30"/>
  <c r="A8" i="26"/>
  <c r="G8" i="26"/>
  <c r="F8" i="4" s="1"/>
  <c r="H8" i="26"/>
  <c r="F8" i="28" s="1"/>
  <c r="A8" i="25"/>
  <c r="G8" i="25"/>
  <c r="E8" i="4" s="1"/>
  <c r="H8" i="25"/>
  <c r="E8" i="28" s="1"/>
  <c r="A8" i="24"/>
  <c r="G8" i="24"/>
  <c r="D8" i="4" s="1"/>
  <c r="H8" i="24"/>
  <c r="D8" i="28" s="1"/>
  <c r="A8" i="23"/>
  <c r="G8" i="23"/>
  <c r="C8" i="4" s="1"/>
  <c r="H8" i="23"/>
  <c r="C8" i="28" s="1"/>
  <c r="A8" i="20"/>
  <c r="G8" i="20"/>
  <c r="H8" i="20"/>
  <c r="B8" i="28" s="1"/>
  <c r="I8" i="4" l="1"/>
  <c r="I8" i="28"/>
  <c r="H17" i="29"/>
  <c r="H16" i="29"/>
  <c r="H15" i="29"/>
  <c r="H18" i="29" s="1"/>
  <c r="H14" i="29"/>
  <c r="H13" i="29"/>
  <c r="G5" i="25" l="1"/>
  <c r="E5" i="4" s="1"/>
  <c r="H5" i="25"/>
  <c r="G5" i="24"/>
  <c r="D5" i="4" s="1"/>
  <c r="H5" i="24"/>
  <c r="B4" i="28"/>
  <c r="H6" i="26" l="1"/>
  <c r="H7" i="26"/>
  <c r="H5" i="26"/>
  <c r="G6" i="26"/>
  <c r="F6" i="4" s="1"/>
  <c r="G7" i="26"/>
  <c r="F7" i="4" s="1"/>
  <c r="G5" i="26"/>
  <c r="F5" i="4" s="1"/>
  <c r="H7" i="25"/>
  <c r="H6" i="25"/>
  <c r="G6" i="25"/>
  <c r="E6" i="4" s="1"/>
  <c r="G7" i="25"/>
  <c r="E7" i="4" s="1"/>
  <c r="H6" i="24"/>
  <c r="H7" i="24"/>
  <c r="G6" i="24"/>
  <c r="D6" i="4" s="1"/>
  <c r="G7" i="24"/>
  <c r="D7" i="4" s="1"/>
  <c r="H7" i="23"/>
  <c r="H6" i="23"/>
  <c r="H5" i="23"/>
  <c r="G6" i="23"/>
  <c r="C6" i="4" s="1"/>
  <c r="G7" i="23"/>
  <c r="C7" i="4" s="1"/>
  <c r="G5" i="23"/>
  <c r="C5" i="4" s="1"/>
  <c r="G7" i="20"/>
  <c r="G6" i="20"/>
  <c r="G5" i="20"/>
  <c r="H7" i="20"/>
  <c r="H6" i="20"/>
  <c r="H5" i="20"/>
  <c r="A7" i="4" l="1"/>
  <c r="A6" i="26"/>
  <c r="A7" i="25"/>
  <c r="A7" i="23"/>
  <c r="A7" i="28"/>
  <c r="A6" i="28"/>
  <c r="A5" i="26"/>
  <c r="A5" i="23" l="1"/>
  <c r="A5" i="25"/>
  <c r="A6" i="23"/>
  <c r="A6" i="4"/>
  <c r="A5" i="20"/>
  <c r="A5" i="24"/>
  <c r="A7" i="26"/>
  <c r="A5" i="28"/>
  <c r="A5" i="4"/>
  <c r="A6" i="25"/>
  <c r="A7" i="20"/>
  <c r="A7" i="24"/>
  <c r="A6" i="20"/>
  <c r="A6" i="24"/>
  <c r="A2" i="28"/>
  <c r="A2" i="4"/>
  <c r="A2" i="26"/>
  <c r="A2" i="25"/>
  <c r="A2" i="24"/>
  <c r="A2" i="23"/>
  <c r="A2" i="20"/>
  <c r="E5" i="28" l="1"/>
  <c r="B5" i="28"/>
  <c r="D5" i="28"/>
  <c r="C5" i="28"/>
  <c r="F5" i="28"/>
  <c r="I6" i="4"/>
  <c r="E7" i="28" l="1"/>
  <c r="I5" i="28"/>
  <c r="B6" i="28"/>
  <c r="F7" i="28"/>
  <c r="B7" i="28"/>
  <c r="F6" i="28"/>
  <c r="D7" i="28"/>
  <c r="E6" i="28"/>
  <c r="C7" i="28"/>
  <c r="C6" i="28"/>
  <c r="D6" i="28"/>
  <c r="I7" i="28" l="1"/>
  <c r="I6" i="28"/>
  <c r="I7" i="4"/>
  <c r="I5" i="4"/>
  <c r="J7" i="28" l="1"/>
  <c r="J6" i="28"/>
  <c r="J8" i="28"/>
  <c r="J5" i="4"/>
  <c r="J8" i="4"/>
  <c r="J6" i="4"/>
  <c r="J7" i="4"/>
  <c r="J5" i="28"/>
</calcChain>
</file>

<file path=xl/sharedStrings.xml><?xml version="1.0" encoding="utf-8"?>
<sst xmlns="http://schemas.openxmlformats.org/spreadsheetml/2006/main" count="91" uniqueCount="59">
  <si>
    <t xml:space="preserve">RESPONDENT SUMMARY </t>
  </si>
  <si>
    <t>Ranking</t>
  </si>
  <si>
    <t>Company/Vendor Name</t>
  </si>
  <si>
    <t>Average Score</t>
  </si>
  <si>
    <t>Company/Vendor Name: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</si>
  <si>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</si>
  <si>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</si>
  <si>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</si>
  <si>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</si>
  <si>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</si>
  <si>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</si>
  <si>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</si>
  <si>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</si>
  <si>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Cost</t>
  </si>
  <si>
    <t>Percentage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</si>
  <si>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</si>
  <si>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</si>
  <si>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</si>
  <si>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</si>
  <si>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</si>
  <si>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</si>
  <si>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</si>
  <si>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</si>
  <si>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</si>
  <si>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</si>
  <si>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</si>
  <si>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</si>
  <si>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*Total =</t>
  </si>
  <si>
    <t>*Note:  Total should be equal to 100 if received 5-point per criterion.</t>
  </si>
  <si>
    <t xml:space="preserve">I.
Cost for services (pricing levels) </t>
  </si>
  <si>
    <t>II.
1. Provide the contractor’s safety record for the past 10 years. 
2. Demonstrated ability of the Contractor to fulfill current and predicted University needs:
3. Respondent’s demonstrated professional experience performing the requested (services) in locations of similar types and size (please provide the names of 3 current clients and the number of years that you have been providing (comparable) services for each).
4. Responsiveness by customer support personnel
5. Guaranteed turnaround time.</t>
  </si>
  <si>
    <t>III.
The vendor’s past performance with UHS</t>
  </si>
  <si>
    <t>IV.
Reputation of the quality of vendor’s goods or services</t>
  </si>
  <si>
    <t xml:space="preserve">V.
1. Supply a list of all chemicals to be used, including MSDS. 
2. Respondent’s preferred method of reaching multiple story buildings work site.  </t>
  </si>
  <si>
    <t>Special Instructions for Evaluators:</t>
  </si>
  <si>
    <t>Aqua One, LLC**  HUB VENDOR</t>
  </si>
  <si>
    <t>Bell Tex Construction</t>
  </si>
  <si>
    <t>Soji Services DBA Metroclean**  HUB VENDOR</t>
  </si>
  <si>
    <t>Texas Liqua Tech Services**  HUB VENDOR</t>
  </si>
  <si>
    <t>Criterion #I</t>
  </si>
  <si>
    <t>Criterion #II</t>
  </si>
  <si>
    <t>Criterion #III</t>
  </si>
  <si>
    <t>Criterion #IV</t>
  </si>
  <si>
    <t>Criterion #V</t>
  </si>
  <si>
    <t>Soji Services DBA Metroclean</t>
  </si>
  <si>
    <t>Aqua One, LLC</t>
  </si>
  <si>
    <t>Texas Liqua Tech Services</t>
  </si>
  <si>
    <t xml:space="preserve">Note:  The lump sum price between Bell Tex and other firms varies greatly.   Purchasing recommends it would be best to evaluate other firms as 0 to avoid a negative value in scoring. </t>
  </si>
  <si>
    <t>Purchasing</t>
  </si>
  <si>
    <t>RFP730-17107 Exterior Building Cleaning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</si>
  <si>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</si>
  <si>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</si>
  <si>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</si>
  <si>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</si>
  <si>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</si>
  <si>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</si>
  <si>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</si>
  <si>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Prepared by: Senior Buyer7/12/17</t>
  </si>
  <si>
    <t>Checked by: Purchasing Director 7/12/17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</si>
</sst>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  <xf numFmtId="0" fontId="6" fillId="27" borderId="16" applyNumberFormat="0" applyFont="0" applyAlignment="0" applyProtection="0"/>
  </cellStyleXfs>
  <cellXfs count="14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0" fontId="0" fillId="0" borderId="0" xfId="0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2" fillId="29" borderId="3" xfId="0" applyFont="1" applyFill="1" applyBorder="1" applyAlignment="1">
      <alignment horizontal="center"/>
    </xf>
    <xf numFmtId="0" fontId="2" fillId="0" borderId="5" xfId="0" applyFont="1" applyBorder="1"/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0" fontId="6" fillId="0" borderId="0" xfId="45" applyFont="1" applyFill="1"/>
    <xf numFmtId="44" fontId="6" fillId="0" borderId="0" xfId="45" applyNumberFormat="1" applyFont="1" applyFill="1"/>
    <xf numFmtId="0" fontId="0" fillId="0" borderId="0" xfId="0" applyFill="1"/>
    <xf numFmtId="2" fontId="5" fillId="0" borderId="5" xfId="45" applyNumberFormat="1" applyFont="1" applyFill="1" applyBorder="1" applyAlignment="1">
      <alignment horizontal="center"/>
    </xf>
    <xf numFmtId="0" fontId="26" fillId="0" borderId="0" xfId="45" applyFont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2" fontId="2" fillId="0" borderId="26" xfId="0" applyNumberFormat="1" applyFont="1" applyFill="1" applyBorder="1"/>
    <xf numFmtId="0" fontId="2" fillId="0" borderId="3" xfId="0" applyFont="1" applyFill="1" applyBorder="1"/>
    <xf numFmtId="0" fontId="3" fillId="4" borderId="40" xfId="0" applyFont="1" applyFill="1" applyBorder="1" applyAlignment="1">
      <alignment horizontal="center"/>
    </xf>
    <xf numFmtId="0" fontId="2" fillId="3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" fillId="33" borderId="43" xfId="0" applyFont="1" applyFill="1" applyBorder="1" applyAlignment="1">
      <alignment horizontal="right"/>
    </xf>
    <xf numFmtId="0" fontId="3" fillId="33" borderId="44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5" fillId="30" borderId="0" xfId="0" applyFont="1" applyFill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/>
    <xf numFmtId="0" fontId="3" fillId="4" borderId="39" xfId="0" applyFont="1" applyFill="1" applyBorder="1" applyAlignment="1">
      <alignment horizontal="center"/>
    </xf>
    <xf numFmtId="2" fontId="2" fillId="0" borderId="28" xfId="0" applyNumberFormat="1" applyFont="1" applyBorder="1"/>
    <xf numFmtId="2" fontId="2" fillId="0" borderId="27" xfId="0" applyNumberFormat="1" applyFont="1" applyBorder="1"/>
    <xf numFmtId="0" fontId="6" fillId="0" borderId="0" xfId="45" applyFont="1"/>
    <xf numFmtId="0" fontId="3" fillId="0" borderId="21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5" xfId="0" applyFont="1" applyBorder="1"/>
    <xf numFmtId="0" fontId="2" fillId="0" borderId="41" xfId="0" applyFont="1" applyBorder="1"/>
    <xf numFmtId="0" fontId="2" fillId="0" borderId="5" xfId="0" applyFont="1" applyBorder="1"/>
    <xf numFmtId="0" fontId="2" fillId="0" borderId="0" xfId="0" applyFont="1"/>
    <xf numFmtId="0" fontId="2" fillId="0" borderId="5" xfId="0" applyFont="1" applyBorder="1"/>
    <xf numFmtId="0" fontId="2" fillId="34" borderId="6" xfId="0" applyFont="1" applyFill="1" applyBorder="1" applyAlignment="1">
      <alignment horizontal="left"/>
    </xf>
    <xf numFmtId="2" fontId="2" fillId="34" borderId="24" xfId="0" applyNumberFormat="1" applyFont="1" applyFill="1" applyBorder="1"/>
    <xf numFmtId="2" fontId="2" fillId="34" borderId="25" xfId="0" applyNumberFormat="1" applyFont="1" applyFill="1" applyBorder="1"/>
    <xf numFmtId="2" fontId="2" fillId="34" borderId="27" xfId="0" applyNumberFormat="1" applyFont="1" applyFill="1" applyBorder="1"/>
    <xf numFmtId="2" fontId="2" fillId="34" borderId="26" xfId="0" applyNumberFormat="1" applyFont="1" applyFill="1" applyBorder="1"/>
    <xf numFmtId="0" fontId="2" fillId="34" borderId="3" xfId="0" applyFont="1" applyFill="1" applyBorder="1"/>
    <xf numFmtId="0" fontId="25" fillId="34" borderId="0" xfId="0" applyFont="1" applyFill="1" applyAlignment="1">
      <alignment horizontal="center"/>
    </xf>
    <xf numFmtId="0" fontId="0" fillId="34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7" fillId="29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29" fillId="0" borderId="27" xfId="45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1" fillId="0" borderId="0" xfId="0" applyFont="1" applyAlignment="1">
      <alignment horizontal="left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0" fillId="0" borderId="32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workbookViewId="0">
      <selection activeCell="C20" sqref="C20"/>
    </sheetView>
  </sheetViews>
  <sheetFormatPr defaultRowHeight="12.75" x14ac:dyDescent="0.2"/>
  <cols>
    <col min="1" max="1" width="75.28515625" bestFit="1" customWidth="1"/>
    <col min="3" max="3" width="9.5703125" bestFit="1" customWidth="1"/>
  </cols>
  <sheetData>
    <row r="2" spans="1:5" ht="15.75" x14ac:dyDescent="0.25">
      <c r="A2" s="9" t="s">
        <v>49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65" t="s">
        <v>35</v>
      </c>
      <c r="C5" s="88"/>
      <c r="D5" s="8"/>
      <c r="E5" s="8"/>
    </row>
    <row r="6" spans="1:5" s="1" customFormat="1" ht="15" x14ac:dyDescent="0.2">
      <c r="A6" s="65" t="s">
        <v>36</v>
      </c>
      <c r="C6" s="89"/>
    </row>
    <row r="7" spans="1:5" s="1" customFormat="1" ht="15" x14ac:dyDescent="0.2">
      <c r="A7" s="65" t="s">
        <v>37</v>
      </c>
      <c r="C7" s="88"/>
      <c r="D7" s="56"/>
    </row>
    <row r="8" spans="1:5" ht="15" x14ac:dyDescent="0.2">
      <c r="A8" s="65" t="s">
        <v>38</v>
      </c>
      <c r="C8" s="88"/>
      <c r="D8" s="99"/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4"/>
  <sheetViews>
    <sheetView workbookViewId="0">
      <selection activeCell="C24" sqref="C24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7.85546875" customWidth="1"/>
    <col min="5" max="5" width="36" customWidth="1"/>
    <col min="6" max="6" width="36.7109375" customWidth="1"/>
    <col min="7" max="8" width="9.140625" customWidth="1"/>
  </cols>
  <sheetData>
    <row r="1" spans="1:6" x14ac:dyDescent="0.2">
      <c r="A1" s="24"/>
      <c r="B1" s="24"/>
      <c r="C1" s="24"/>
      <c r="D1" s="24"/>
      <c r="E1" s="24"/>
    </row>
    <row r="2" spans="1:6" ht="12.75" customHeight="1" x14ac:dyDescent="0.2">
      <c r="A2" s="24"/>
      <c r="B2" s="24"/>
      <c r="C2" s="24"/>
      <c r="D2" s="24"/>
      <c r="E2" s="24"/>
    </row>
    <row r="3" spans="1:6" ht="15.75" x14ac:dyDescent="0.2">
      <c r="A3" s="24"/>
      <c r="B3" s="112"/>
      <c r="C3" s="112"/>
      <c r="D3" s="113"/>
      <c r="E3" s="24"/>
    </row>
    <row r="4" spans="1:6" x14ac:dyDescent="0.2">
      <c r="A4" s="24"/>
      <c r="B4" s="114" t="str">
        <f>Responses!A2</f>
        <v>RFP730-17107 Exterior Building Cleaning</v>
      </c>
      <c r="C4" s="115"/>
      <c r="D4" s="115"/>
      <c r="E4" s="24"/>
    </row>
    <row r="5" spans="1:6" x14ac:dyDescent="0.2">
      <c r="A5" s="24"/>
      <c r="B5" s="24"/>
      <c r="C5" s="24"/>
      <c r="D5" s="24"/>
      <c r="E5" s="24"/>
    </row>
    <row r="6" spans="1:6" x14ac:dyDescent="0.2">
      <c r="A6" s="24"/>
      <c r="B6" s="24"/>
      <c r="C6" s="25" t="s">
        <v>6</v>
      </c>
      <c r="D6" s="116"/>
      <c r="E6" s="116"/>
    </row>
    <row r="7" spans="1:6" ht="15.75" x14ac:dyDescent="0.25">
      <c r="A7" s="24"/>
      <c r="B7" s="26" t="s">
        <v>7</v>
      </c>
      <c r="C7" s="27" t="s">
        <v>36</v>
      </c>
      <c r="D7" s="27" t="s">
        <v>45</v>
      </c>
      <c r="E7" s="27" t="s">
        <v>44</v>
      </c>
      <c r="F7" s="27" t="s">
        <v>46</v>
      </c>
    </row>
    <row r="8" spans="1:6" ht="15.75" x14ac:dyDescent="0.25">
      <c r="A8" s="24"/>
      <c r="B8" s="28" t="s">
        <v>8</v>
      </c>
      <c r="C8" s="29">
        <v>19797.5</v>
      </c>
      <c r="D8" s="30">
        <v>71190</v>
      </c>
      <c r="E8" s="30">
        <v>71427.8</v>
      </c>
      <c r="F8" s="30">
        <v>101569</v>
      </c>
    </row>
    <row r="9" spans="1:6" ht="15.75" x14ac:dyDescent="0.25">
      <c r="A9" s="24"/>
      <c r="B9" s="31" t="s">
        <v>5</v>
      </c>
      <c r="C9" s="32">
        <f>SUM(C8:C8)</f>
        <v>19797.5</v>
      </c>
      <c r="D9" s="32">
        <f t="shared" ref="D9:E9" si="0">SUM(D8:D8)</f>
        <v>71190</v>
      </c>
      <c r="E9" s="32">
        <f t="shared" si="0"/>
        <v>71427.8</v>
      </c>
      <c r="F9" s="32">
        <f t="shared" ref="F9" si="1">SUM(F8:F8)</f>
        <v>101569</v>
      </c>
    </row>
    <row r="10" spans="1:6" ht="15.75" x14ac:dyDescent="0.25">
      <c r="A10" s="24"/>
      <c r="B10" s="28" t="s">
        <v>9</v>
      </c>
      <c r="C10" s="33">
        <v>0</v>
      </c>
      <c r="D10" s="30">
        <f>D9-C9</f>
        <v>51392.5</v>
      </c>
      <c r="E10" s="30">
        <f>E9-C9</f>
        <v>51630.3</v>
      </c>
      <c r="F10" s="30">
        <f>F9-C9</f>
        <v>81771.5</v>
      </c>
    </row>
    <row r="11" spans="1:6" ht="15.75" x14ac:dyDescent="0.25">
      <c r="A11" s="24"/>
      <c r="B11" s="34" t="s">
        <v>10</v>
      </c>
      <c r="C11" s="74">
        <v>30</v>
      </c>
      <c r="D11" s="35">
        <f>$C$11-(D10/$C$9)*$C$11</f>
        <v>-47.877257229448162</v>
      </c>
      <c r="E11" s="35">
        <f>$C$11-(E10/$C$9)*$C$11</f>
        <v>-48.23760575830282</v>
      </c>
      <c r="F11" s="35">
        <f>$C$11-(F10/$C$9)*$C$11</f>
        <v>-93.911857557772436</v>
      </c>
    </row>
    <row r="12" spans="1:6" x14ac:dyDescent="0.2">
      <c r="A12" s="24"/>
      <c r="B12" s="67"/>
      <c r="C12" s="68"/>
      <c r="D12" s="67"/>
      <c r="E12" s="24"/>
    </row>
    <row r="13" spans="1:6" x14ac:dyDescent="0.2">
      <c r="A13" s="24"/>
      <c r="B13" s="69" t="s">
        <v>11</v>
      </c>
      <c r="C13" s="69" t="s">
        <v>13</v>
      </c>
      <c r="D13" s="75" t="s">
        <v>14</v>
      </c>
      <c r="E13" s="75" t="s">
        <v>48</v>
      </c>
    </row>
    <row r="14" spans="1:6" x14ac:dyDescent="0.2">
      <c r="A14" s="24"/>
      <c r="B14" s="67" t="str">
        <f>C7</f>
        <v>Bell Tex Construction</v>
      </c>
      <c r="C14" s="70">
        <f>C9</f>
        <v>19797.5</v>
      </c>
      <c r="D14" s="24">
        <v>30</v>
      </c>
      <c r="E14" s="93">
        <v>30</v>
      </c>
    </row>
    <row r="15" spans="1:6" x14ac:dyDescent="0.2">
      <c r="A15" s="24"/>
      <c r="B15" s="71" t="str">
        <f>D7</f>
        <v>Aqua One, LLC</v>
      </c>
      <c r="C15" s="72">
        <f>D9</f>
        <v>71190</v>
      </c>
      <c r="D15" s="24">
        <v>-47.88</v>
      </c>
      <c r="E15" s="93">
        <v>0</v>
      </c>
    </row>
    <row r="16" spans="1:6" x14ac:dyDescent="0.2">
      <c r="A16" s="24"/>
      <c r="B16" s="71" t="str">
        <f>E7</f>
        <v>Soji Services DBA Metroclean</v>
      </c>
      <c r="C16" s="72">
        <f>E9</f>
        <v>71427.8</v>
      </c>
      <c r="D16" s="24">
        <v>-48.24</v>
      </c>
      <c r="E16" s="93">
        <v>0</v>
      </c>
    </row>
    <row r="17" spans="2:5" x14ac:dyDescent="0.2">
      <c r="B17" s="73" t="str">
        <f>F7</f>
        <v>Texas Liqua Tech Services</v>
      </c>
      <c r="C17" s="72">
        <f>F8</f>
        <v>101569</v>
      </c>
      <c r="D17" s="67">
        <v>-93.91</v>
      </c>
      <c r="E17" s="71">
        <v>0</v>
      </c>
    </row>
    <row r="20" spans="2:5" x14ac:dyDescent="0.2">
      <c r="E20" s="117" t="s">
        <v>47</v>
      </c>
    </row>
    <row r="21" spans="2:5" x14ac:dyDescent="0.2">
      <c r="E21" s="118"/>
    </row>
    <row r="22" spans="2:5" x14ac:dyDescent="0.2">
      <c r="E22" s="118"/>
    </row>
    <row r="23" spans="2:5" x14ac:dyDescent="0.2">
      <c r="E23" s="118"/>
    </row>
    <row r="24" spans="2:5" x14ac:dyDescent="0.2">
      <c r="E24" s="118"/>
    </row>
  </sheetData>
  <sortState ref="B14:C19">
    <sortCondition ref="C14:C19"/>
  </sortState>
  <mergeCells count="4">
    <mergeCell ref="B3:D3"/>
    <mergeCell ref="B4:D4"/>
    <mergeCell ref="D6:E6"/>
    <mergeCell ref="E20:E2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workbookViewId="0">
      <selection activeCell="H14" sqref="H14"/>
    </sheetView>
  </sheetViews>
  <sheetFormatPr defaultRowHeight="12.75" x14ac:dyDescent="0.2"/>
  <cols>
    <col min="1" max="1" width="51.7109375" customWidth="1"/>
    <col min="2" max="2" width="10.5703125" customWidth="1"/>
    <col min="3" max="3" width="11" customWidth="1"/>
    <col min="4" max="4" width="9.5703125" customWidth="1"/>
    <col min="5" max="5" width="8.140625" customWidth="1"/>
    <col min="6" max="6" width="9.140625" customWidth="1"/>
    <col min="7" max="8" width="7" style="55" customWidth="1"/>
    <col min="9" max="9" width="17.5703125" bestFit="1" customWidth="1"/>
    <col min="10" max="10" width="10.42578125" bestFit="1" customWidth="1"/>
  </cols>
  <sheetData>
    <row r="1" spans="1:11" ht="15.75" x14ac:dyDescent="0.2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x14ac:dyDescent="0.2">
      <c r="A2" s="111" t="str">
        <f>Responses!A2</f>
        <v>RFP730-17107 Exterior Building Cleaning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5.75" thickBot="1" x14ac:dyDescent="0.25">
      <c r="A3" s="56"/>
      <c r="B3" s="56"/>
      <c r="C3" s="56"/>
      <c r="D3" s="56"/>
      <c r="E3" s="56"/>
      <c r="F3" s="56"/>
      <c r="G3" s="56"/>
      <c r="H3" s="56"/>
      <c r="I3" s="62"/>
      <c r="J3" s="62"/>
    </row>
    <row r="4" spans="1:11" ht="121.5" customHeight="1" thickBot="1" x14ac:dyDescent="0.25">
      <c r="A4" s="6" t="s">
        <v>2</v>
      </c>
      <c r="B4" s="36" t="str">
        <f>'Technical Summary'!B4</f>
        <v>Evaluator 1</v>
      </c>
      <c r="C4" s="36" t="str">
        <f>'Technical Summary'!C4</f>
        <v>Evaluator 2</v>
      </c>
      <c r="D4" s="36" t="str">
        <f>'Technical Summary'!D4</f>
        <v>Evaluator 3</v>
      </c>
      <c r="E4" s="36" t="str">
        <f>'Technical Summary'!E4</f>
        <v>Evaluator 4</v>
      </c>
      <c r="F4" s="36" t="str">
        <f>'Technical Summary'!F4</f>
        <v>Evaluator 5</v>
      </c>
      <c r="G4" s="36" t="str">
        <f>'Technical Summary'!G4</f>
        <v>Evaluator 6</v>
      </c>
      <c r="H4" s="36" t="str">
        <f>'Technical Summary'!H4</f>
        <v>Evaluator 7</v>
      </c>
      <c r="I4" s="37" t="s">
        <v>3</v>
      </c>
      <c r="J4" s="5" t="s">
        <v>1</v>
      </c>
    </row>
    <row r="5" spans="1:11" ht="25.5" customHeight="1" x14ac:dyDescent="0.2">
      <c r="A5" s="38" t="str">
        <f>Responses!A5</f>
        <v>Aqua One, LLC**  HUB VENDOR</v>
      </c>
      <c r="B5" s="39">
        <f>'1'!H5</f>
        <v>46</v>
      </c>
      <c r="C5" s="40">
        <f>'2'!H5</f>
        <v>48</v>
      </c>
      <c r="D5" s="40">
        <f>'3'!H5</f>
        <v>41</v>
      </c>
      <c r="E5" s="40">
        <f>'4'!H5</f>
        <v>38</v>
      </c>
      <c r="F5" s="40">
        <f>'5'!H5</f>
        <v>48</v>
      </c>
      <c r="G5" s="92">
        <f>'6'!H5</f>
        <v>48</v>
      </c>
      <c r="H5" s="92">
        <f>'7'!H5</f>
        <v>40</v>
      </c>
      <c r="I5" s="41">
        <f>AVERAGE(B5:F5)</f>
        <v>44.2</v>
      </c>
      <c r="J5" s="79">
        <f>RANK(I5,$I$5:$I$8,0)</f>
        <v>3</v>
      </c>
      <c r="K5" s="87">
        <v>1</v>
      </c>
    </row>
    <row r="6" spans="1:11" s="108" customFormat="1" ht="29.25" customHeight="1" x14ac:dyDescent="0.2">
      <c r="A6" s="101" t="str">
        <f>Responses!A6</f>
        <v>Bell Tex Construction</v>
      </c>
      <c r="B6" s="102">
        <f>'1'!H6</f>
        <v>72</v>
      </c>
      <c r="C6" s="103">
        <f>'2'!H6</f>
        <v>76</v>
      </c>
      <c r="D6" s="103">
        <f>'3'!H6</f>
        <v>88</v>
      </c>
      <c r="E6" s="103">
        <f>'4'!H6</f>
        <v>69</v>
      </c>
      <c r="F6" s="103">
        <f>'5'!H6</f>
        <v>82</v>
      </c>
      <c r="G6" s="104">
        <f>'6'!H6</f>
        <v>84</v>
      </c>
      <c r="H6" s="104">
        <f>'7'!H6</f>
        <v>69</v>
      </c>
      <c r="I6" s="105">
        <f t="shared" ref="I6:I7" si="0">AVERAGE(B6:F6)</f>
        <v>77.400000000000006</v>
      </c>
      <c r="J6" s="106">
        <f t="shared" ref="J6:J8" si="1">RANK(I6,$I$5:$I$8,0)</f>
        <v>1</v>
      </c>
      <c r="K6" s="107">
        <v>2</v>
      </c>
    </row>
    <row r="7" spans="1:11" s="73" customFormat="1" ht="32.25" customHeight="1" x14ac:dyDescent="0.2">
      <c r="A7" s="38" t="str">
        <f>Responses!A7</f>
        <v>Soji Services DBA Metroclean**  HUB VENDOR</v>
      </c>
      <c r="B7" s="76">
        <f>'1'!H7</f>
        <v>36</v>
      </c>
      <c r="C7" s="77">
        <f>'2'!H7</f>
        <v>49</v>
      </c>
      <c r="D7" s="77">
        <f>'3'!H7</f>
        <v>56</v>
      </c>
      <c r="E7" s="77">
        <f>'4'!H7</f>
        <v>55</v>
      </c>
      <c r="F7" s="77">
        <f>'5'!H7</f>
        <v>40</v>
      </c>
      <c r="G7" s="92">
        <f>'6'!H7</f>
        <v>42</v>
      </c>
      <c r="H7" s="92">
        <f>'7'!H7</f>
        <v>26</v>
      </c>
      <c r="I7" s="78">
        <f t="shared" si="0"/>
        <v>47.2</v>
      </c>
      <c r="J7" s="79">
        <f t="shared" si="1"/>
        <v>2</v>
      </c>
      <c r="K7" s="87">
        <v>3</v>
      </c>
    </row>
    <row r="8" spans="1:11" ht="32.25" customHeight="1" x14ac:dyDescent="0.2">
      <c r="A8" s="38" t="str">
        <f>Responses!A8</f>
        <v>Texas Liqua Tech Services**  HUB VENDOR</v>
      </c>
      <c r="B8" s="76">
        <f>'1'!H8</f>
        <v>12</v>
      </c>
      <c r="C8" s="77">
        <f>'2'!H8</f>
        <v>54</v>
      </c>
      <c r="D8" s="77">
        <f>'3'!H8</f>
        <v>48</v>
      </c>
      <c r="E8" s="77">
        <f>'4'!H8</f>
        <v>12</v>
      </c>
      <c r="F8" s="77">
        <f>'5'!H8</f>
        <v>52</v>
      </c>
      <c r="G8" s="92">
        <f>'6'!H8</f>
        <v>42</v>
      </c>
      <c r="H8" s="92">
        <f>'7'!H8</f>
        <v>28</v>
      </c>
      <c r="I8" s="78">
        <f t="shared" ref="I8" si="2">AVERAGE(B8:F8)</f>
        <v>35.6</v>
      </c>
      <c r="J8" s="79">
        <f t="shared" si="1"/>
        <v>4</v>
      </c>
      <c r="K8" s="86">
        <v>4</v>
      </c>
    </row>
    <row r="9" spans="1:11" x14ac:dyDescent="0.2">
      <c r="D9" s="55"/>
      <c r="E9" s="55"/>
      <c r="F9" s="55"/>
      <c r="I9" s="55"/>
    </row>
    <row r="10" spans="1:11" x14ac:dyDescent="0.2">
      <c r="D10" s="55"/>
      <c r="E10" s="55"/>
      <c r="F10" s="55"/>
      <c r="I10" s="55"/>
    </row>
    <row r="12" spans="1:11" ht="15" x14ac:dyDescent="0.2">
      <c r="A12" s="63" t="s">
        <v>57</v>
      </c>
    </row>
    <row r="13" spans="1:11" ht="15" x14ac:dyDescent="0.2">
      <c r="A13" s="56"/>
    </row>
    <row r="14" spans="1:11" ht="15" x14ac:dyDescent="0.2">
      <c r="A14" s="63" t="s">
        <v>58</v>
      </c>
    </row>
  </sheetData>
  <mergeCells count="2">
    <mergeCell ref="A1:J1"/>
    <mergeCell ref="A2:J2"/>
  </mergeCells>
  <pageMargins left="0.7" right="0.7" top="0.75" bottom="0.75" header="0.3" footer="0.3"/>
  <pageSetup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7" workbookViewId="0">
      <selection activeCell="A14" sqref="A14:E14"/>
    </sheetView>
  </sheetViews>
  <sheetFormatPr defaultRowHeight="12.75" x14ac:dyDescent="0.2"/>
  <cols>
    <col min="1" max="1" width="38.85546875" customWidth="1"/>
    <col min="5" max="5" width="37.85546875" customWidth="1"/>
  </cols>
  <sheetData>
    <row r="1" spans="1:8" ht="27.75" customHeight="1" x14ac:dyDescent="0.2">
      <c r="A1" s="123" t="s">
        <v>15</v>
      </c>
      <c r="B1" s="123"/>
      <c r="C1" s="123"/>
      <c r="D1" s="123"/>
      <c r="E1" s="123"/>
      <c r="F1" s="123"/>
      <c r="G1" s="123"/>
      <c r="H1" s="123"/>
    </row>
    <row r="2" spans="1:8" ht="12.75" customHeight="1" x14ac:dyDescent="0.2">
      <c r="A2" s="123"/>
      <c r="B2" s="123"/>
      <c r="C2" s="123"/>
      <c r="D2" s="123"/>
      <c r="E2" s="123"/>
      <c r="F2" s="123"/>
      <c r="G2" s="123"/>
      <c r="H2" s="123"/>
    </row>
    <row r="3" spans="1:8" ht="15.75" thickBot="1" x14ac:dyDescent="0.25">
      <c r="A3" s="56"/>
      <c r="B3" s="56"/>
      <c r="C3" s="56"/>
      <c r="D3" s="56"/>
      <c r="E3" s="56"/>
      <c r="F3" s="56"/>
      <c r="G3" s="56"/>
      <c r="H3" s="56"/>
    </row>
    <row r="4" spans="1:8" ht="16.5" thickTop="1" x14ac:dyDescent="0.25">
      <c r="A4" s="124" t="s">
        <v>16</v>
      </c>
      <c r="B4" s="125"/>
      <c r="C4" s="125"/>
      <c r="D4" s="125"/>
      <c r="E4" s="126"/>
      <c r="F4" s="56"/>
      <c r="G4" s="56"/>
      <c r="H4" s="56"/>
    </row>
    <row r="5" spans="1:8" ht="15" customHeight="1" x14ac:dyDescent="0.2">
      <c r="A5" s="127" t="s">
        <v>17</v>
      </c>
      <c r="B5" s="128"/>
      <c r="C5" s="128"/>
      <c r="D5" s="128"/>
      <c r="E5" s="129"/>
      <c r="F5" s="56"/>
      <c r="G5" s="56"/>
      <c r="H5" s="56"/>
    </row>
    <row r="6" spans="1:8" ht="15" x14ac:dyDescent="0.2">
      <c r="A6" s="120" t="s">
        <v>18</v>
      </c>
      <c r="B6" s="121"/>
      <c r="C6" s="121"/>
      <c r="D6" s="121"/>
      <c r="E6" s="122"/>
      <c r="F6" s="56"/>
      <c r="G6" s="56"/>
      <c r="H6" s="56"/>
    </row>
    <row r="7" spans="1:8" ht="15" x14ac:dyDescent="0.2">
      <c r="A7" s="120" t="s">
        <v>19</v>
      </c>
      <c r="B7" s="121"/>
      <c r="C7" s="121"/>
      <c r="D7" s="121"/>
      <c r="E7" s="122"/>
      <c r="F7" s="56"/>
      <c r="G7" s="56"/>
      <c r="H7" s="56"/>
    </row>
    <row r="8" spans="1:8" ht="15" customHeight="1" x14ac:dyDescent="0.2">
      <c r="A8" s="120" t="s">
        <v>20</v>
      </c>
      <c r="B8" s="121"/>
      <c r="C8" s="121"/>
      <c r="D8" s="121"/>
      <c r="E8" s="122"/>
      <c r="F8" s="56"/>
      <c r="G8" s="56"/>
      <c r="H8" s="56"/>
    </row>
    <row r="9" spans="1:8" ht="15" x14ac:dyDescent="0.2">
      <c r="A9" s="120" t="s">
        <v>21</v>
      </c>
      <c r="B9" s="121"/>
      <c r="C9" s="121"/>
      <c r="D9" s="121"/>
      <c r="E9" s="122"/>
      <c r="F9" s="56"/>
      <c r="G9" s="56"/>
      <c r="H9" s="56"/>
    </row>
    <row r="10" spans="1:8" ht="15.75" thickBot="1" x14ac:dyDescent="0.25">
      <c r="A10" s="134" t="s">
        <v>22</v>
      </c>
      <c r="B10" s="135"/>
      <c r="C10" s="135"/>
      <c r="D10" s="135"/>
      <c r="E10" s="136"/>
      <c r="F10" s="56"/>
      <c r="G10" s="56"/>
      <c r="H10" s="56"/>
    </row>
    <row r="11" spans="1:8" ht="16.5" thickTop="1" thickBot="1" x14ac:dyDescent="0.25">
      <c r="A11" s="56"/>
      <c r="B11" s="56"/>
      <c r="C11" s="56"/>
      <c r="D11" s="56"/>
      <c r="E11" s="56"/>
      <c r="F11" s="56"/>
      <c r="G11" s="56"/>
      <c r="H11" s="56"/>
    </row>
    <row r="12" spans="1:8" ht="15" customHeight="1" thickTop="1" x14ac:dyDescent="0.25">
      <c r="A12" s="137" t="s">
        <v>23</v>
      </c>
      <c r="B12" s="138"/>
      <c r="C12" s="138"/>
      <c r="D12" s="138"/>
      <c r="E12" s="138"/>
      <c r="F12" s="90" t="s">
        <v>24</v>
      </c>
      <c r="G12" s="90" t="s">
        <v>25</v>
      </c>
      <c r="H12" s="80" t="s">
        <v>26</v>
      </c>
    </row>
    <row r="13" spans="1:8" ht="77.25" customHeight="1" x14ac:dyDescent="0.2">
      <c r="A13" s="139" t="s">
        <v>29</v>
      </c>
      <c r="B13" s="140"/>
      <c r="C13" s="140"/>
      <c r="D13" s="140"/>
      <c r="E13" s="141"/>
      <c r="F13" s="81"/>
      <c r="G13" s="82">
        <v>6</v>
      </c>
      <c r="H13" s="83">
        <f t="shared" ref="H13:H17" si="0">F13*G13</f>
        <v>0</v>
      </c>
    </row>
    <row r="14" spans="1:8" ht="155.25" customHeight="1" x14ac:dyDescent="0.2">
      <c r="A14" s="139" t="s">
        <v>30</v>
      </c>
      <c r="B14" s="140"/>
      <c r="C14" s="140"/>
      <c r="D14" s="140"/>
      <c r="E14" s="141"/>
      <c r="F14" s="82"/>
      <c r="G14" s="82">
        <v>6</v>
      </c>
      <c r="H14" s="83">
        <f t="shared" si="0"/>
        <v>0</v>
      </c>
    </row>
    <row r="15" spans="1:8" ht="99" customHeight="1" x14ac:dyDescent="0.2">
      <c r="A15" s="131" t="s">
        <v>31</v>
      </c>
      <c r="B15" s="132"/>
      <c r="C15" s="132"/>
      <c r="D15" s="132"/>
      <c r="E15" s="133"/>
      <c r="F15" s="82"/>
      <c r="G15" s="82">
        <v>4</v>
      </c>
      <c r="H15" s="83">
        <f t="shared" si="0"/>
        <v>0</v>
      </c>
    </row>
    <row r="16" spans="1:8" ht="73.5" customHeight="1" x14ac:dyDescent="0.2">
      <c r="A16" s="131" t="s">
        <v>32</v>
      </c>
      <c r="B16" s="132"/>
      <c r="C16" s="132"/>
      <c r="D16" s="132"/>
      <c r="E16" s="133"/>
      <c r="F16" s="82"/>
      <c r="G16" s="82">
        <v>2</v>
      </c>
      <c r="H16" s="83">
        <f t="shared" si="0"/>
        <v>0</v>
      </c>
    </row>
    <row r="17" spans="1:8" ht="90.75" customHeight="1" x14ac:dyDescent="0.2">
      <c r="A17" s="131" t="s">
        <v>33</v>
      </c>
      <c r="B17" s="132"/>
      <c r="C17" s="132"/>
      <c r="D17" s="132"/>
      <c r="E17" s="133"/>
      <c r="F17" s="82"/>
      <c r="G17" s="82">
        <v>2</v>
      </c>
      <c r="H17" s="83">
        <f t="shared" si="0"/>
        <v>0</v>
      </c>
    </row>
    <row r="18" spans="1:8" ht="26.25" customHeight="1" thickBot="1" x14ac:dyDescent="0.3">
      <c r="A18" s="56"/>
      <c r="B18" s="56"/>
      <c r="C18" s="56"/>
      <c r="D18" s="56"/>
      <c r="E18" s="56"/>
      <c r="F18" s="56"/>
      <c r="G18" s="84" t="s">
        <v>27</v>
      </c>
      <c r="H18" s="85">
        <f>SUM(H13:H17)</f>
        <v>0</v>
      </c>
    </row>
    <row r="19" spans="1:8" ht="15" x14ac:dyDescent="0.2">
      <c r="A19" s="142" t="s">
        <v>28</v>
      </c>
      <c r="B19" s="142"/>
      <c r="C19" s="142"/>
      <c r="D19" s="142"/>
      <c r="E19" s="142"/>
      <c r="F19" s="56"/>
      <c r="G19" s="56"/>
      <c r="H19" s="56"/>
    </row>
    <row r="20" spans="1:8" ht="15" customHeight="1" x14ac:dyDescent="0.2">
      <c r="A20" s="56"/>
      <c r="B20" s="56"/>
      <c r="C20" s="56"/>
      <c r="D20" s="56"/>
      <c r="E20" s="56"/>
      <c r="F20" s="56"/>
      <c r="G20" s="56"/>
      <c r="H20" s="56"/>
    </row>
    <row r="21" spans="1:8" ht="15" x14ac:dyDescent="0.2">
      <c r="A21" s="130" t="s">
        <v>34</v>
      </c>
      <c r="B21" s="130"/>
      <c r="C21" s="130"/>
      <c r="D21" s="56"/>
      <c r="E21" s="56"/>
      <c r="F21" s="56"/>
      <c r="G21" s="56"/>
      <c r="H21" s="56"/>
    </row>
    <row r="22" spans="1:8" ht="15" x14ac:dyDescent="0.2">
      <c r="A22" s="56"/>
      <c r="B22" s="56"/>
      <c r="C22" s="56"/>
      <c r="D22" s="56"/>
      <c r="E22" s="56"/>
      <c r="F22" s="56"/>
      <c r="G22" s="56"/>
      <c r="H22" s="56"/>
    </row>
    <row r="23" spans="1:8" x14ac:dyDescent="0.2">
      <c r="A23" s="55"/>
      <c r="B23" s="55"/>
      <c r="C23" s="55"/>
      <c r="D23" s="55"/>
      <c r="E23" s="55"/>
      <c r="F23" s="55"/>
      <c r="G23" s="55"/>
      <c r="H23" s="55"/>
    </row>
    <row r="24" spans="1:8" x14ac:dyDescent="0.2">
      <c r="A24" s="55"/>
      <c r="B24" s="55"/>
      <c r="C24" s="55"/>
      <c r="D24" s="55"/>
      <c r="E24" s="55"/>
      <c r="F24" s="55"/>
      <c r="G24" s="55"/>
      <c r="H24" s="55"/>
    </row>
    <row r="25" spans="1:8" x14ac:dyDescent="0.2">
      <c r="A25" s="55"/>
      <c r="B25" s="55"/>
      <c r="C25" s="55"/>
      <c r="D25" s="55"/>
      <c r="E25" s="55"/>
      <c r="F25" s="55"/>
      <c r="G25" s="55"/>
      <c r="H25" s="55"/>
    </row>
  </sheetData>
  <protectedRanges>
    <protectedRange sqref="F14:F17" name="Points_1"/>
  </protectedRanges>
  <mergeCells count="16">
    <mergeCell ref="A21:C21"/>
    <mergeCell ref="A16:E16"/>
    <mergeCell ref="A17:E17"/>
    <mergeCell ref="A9:E9"/>
    <mergeCell ref="A10:E10"/>
    <mergeCell ref="A12:E12"/>
    <mergeCell ref="A13:E13"/>
    <mergeCell ref="A14:E14"/>
    <mergeCell ref="A15:E15"/>
    <mergeCell ref="A19:E19"/>
    <mergeCell ref="A8:E8"/>
    <mergeCell ref="A1:H2"/>
    <mergeCell ref="A4:E4"/>
    <mergeCell ref="A5:E5"/>
    <mergeCell ref="A6:E6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5" sqref="B5:B8"/>
    </sheetView>
  </sheetViews>
  <sheetFormatPr defaultRowHeight="12.75" x14ac:dyDescent="0.2"/>
  <cols>
    <col min="1" max="1" width="51.425781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12.42578125" customWidth="1"/>
  </cols>
  <sheetData>
    <row r="1" spans="1:9" ht="15.75" x14ac:dyDescent="0.25">
      <c r="A1" s="109" t="s">
        <v>0</v>
      </c>
      <c r="B1" s="110"/>
      <c r="C1" s="110"/>
      <c r="D1" s="110"/>
      <c r="E1" s="110"/>
      <c r="F1" s="110"/>
      <c r="G1" s="110"/>
      <c r="H1" s="19"/>
      <c r="I1" s="19"/>
    </row>
    <row r="2" spans="1:9" ht="12.75" customHeight="1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  <c r="I2" s="19"/>
    </row>
    <row r="3" spans="1:9" ht="15.75" thickBot="1" x14ac:dyDescent="0.25">
      <c r="A3" s="19"/>
      <c r="B3" s="19"/>
      <c r="C3" s="19"/>
      <c r="D3" s="19"/>
      <c r="E3" s="19"/>
      <c r="F3" s="19"/>
      <c r="G3" s="20"/>
      <c r="H3" s="19"/>
      <c r="I3" s="19"/>
    </row>
    <row r="4" spans="1:9" ht="96.75" customHeight="1" thickTop="1" thickBot="1" x14ac:dyDescent="0.25">
      <c r="A4" s="21" t="s">
        <v>4</v>
      </c>
      <c r="B4" s="94" t="s">
        <v>39</v>
      </c>
      <c r="C4" s="94" t="s">
        <v>40</v>
      </c>
      <c r="D4" s="94" t="s">
        <v>41</v>
      </c>
      <c r="E4" s="94" t="s">
        <v>42</v>
      </c>
      <c r="F4" s="94" t="s">
        <v>43</v>
      </c>
      <c r="G4" s="64" t="s">
        <v>12</v>
      </c>
      <c r="H4" s="64" t="s">
        <v>5</v>
      </c>
      <c r="I4" s="22"/>
    </row>
    <row r="5" spans="1:9" ht="16.5" thickTop="1" x14ac:dyDescent="0.2">
      <c r="A5" s="61" t="str">
        <f>Responses!A5</f>
        <v>Aqua One, LLC**  HUB VENDOR</v>
      </c>
      <c r="B5" s="24">
        <v>0</v>
      </c>
      <c r="C5" s="95">
        <v>24</v>
      </c>
      <c r="D5" s="95">
        <v>8</v>
      </c>
      <c r="E5" s="95">
        <v>6</v>
      </c>
      <c r="F5" s="95">
        <v>8</v>
      </c>
      <c r="G5" s="23">
        <f>SUM(C5:F5)</f>
        <v>46</v>
      </c>
      <c r="H5" s="18">
        <f>SUM(B5:F5)</f>
        <v>46</v>
      </c>
      <c r="I5" s="22"/>
    </row>
    <row r="6" spans="1:9" ht="15" x14ac:dyDescent="0.2">
      <c r="A6" s="61" t="str">
        <f>Responses!A6</f>
        <v>Bell Tex Construction</v>
      </c>
      <c r="B6" s="24">
        <v>30</v>
      </c>
      <c r="C6" s="95">
        <v>24</v>
      </c>
      <c r="D6" s="95">
        <v>4</v>
      </c>
      <c r="E6" s="95">
        <v>6</v>
      </c>
      <c r="F6" s="95">
        <v>8</v>
      </c>
      <c r="G6" s="60">
        <f>SUM(C6:F6)</f>
        <v>42</v>
      </c>
      <c r="H6" s="18">
        <f>SUM(B6:F6)</f>
        <v>72</v>
      </c>
      <c r="I6" s="19"/>
    </row>
    <row r="7" spans="1:9" ht="15" x14ac:dyDescent="0.2">
      <c r="A7" s="61" t="str">
        <f>Responses!A7</f>
        <v>Soji Services DBA Metroclean**  HUB VENDOR</v>
      </c>
      <c r="B7" s="24">
        <v>0</v>
      </c>
      <c r="C7" s="95">
        <v>18</v>
      </c>
      <c r="D7" s="95">
        <v>12</v>
      </c>
      <c r="E7" s="95">
        <v>6</v>
      </c>
      <c r="F7" s="95">
        <v>0</v>
      </c>
      <c r="G7" s="60">
        <f>SUM(C7:F7)</f>
        <v>36</v>
      </c>
      <c r="H7" s="18">
        <f>SUM(B7:F7)</f>
        <v>36</v>
      </c>
      <c r="I7" s="42"/>
    </row>
    <row r="8" spans="1:9" ht="15" x14ac:dyDescent="0.2">
      <c r="A8" s="61" t="str">
        <f>Responses!A8</f>
        <v>Texas Liqua Tech Services**  HUB VENDOR</v>
      </c>
      <c r="B8" s="24">
        <v>0</v>
      </c>
      <c r="C8" s="95">
        <v>0</v>
      </c>
      <c r="D8" s="95">
        <v>12</v>
      </c>
      <c r="E8" s="95">
        <v>0</v>
      </c>
      <c r="F8" s="95">
        <v>0</v>
      </c>
      <c r="G8" s="60">
        <f>SUM(C8:F8)</f>
        <v>12</v>
      </c>
      <c r="H8" s="18">
        <f>SUM(B8:F8)</f>
        <v>12</v>
      </c>
      <c r="I8" s="42"/>
    </row>
    <row r="9" spans="1:9" x14ac:dyDescent="0.2">
      <c r="I9" s="42"/>
    </row>
    <row r="10" spans="1:9" x14ac:dyDescent="0.2">
      <c r="A10" s="19"/>
      <c r="I10" s="42"/>
    </row>
  </sheetData>
  <mergeCells count="2">
    <mergeCell ref="A1:G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5" sqref="B5:B8"/>
    </sheetView>
  </sheetViews>
  <sheetFormatPr defaultRowHeight="12.75" x14ac:dyDescent="0.2"/>
  <cols>
    <col min="1" max="1" width="50.710937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10.28515625" customWidth="1"/>
  </cols>
  <sheetData>
    <row r="1" spans="1:8" ht="15.75" x14ac:dyDescent="0.25">
      <c r="A1" s="109" t="s">
        <v>0</v>
      </c>
      <c r="B1" s="110"/>
      <c r="C1" s="110"/>
      <c r="D1" s="110"/>
      <c r="E1" s="110"/>
      <c r="F1" s="110"/>
      <c r="G1" s="110"/>
    </row>
    <row r="2" spans="1:8" ht="12.75" customHeight="1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</row>
    <row r="3" spans="1:8" ht="15.75" thickBot="1" x14ac:dyDescent="0.25">
      <c r="A3" s="43"/>
      <c r="B3" s="43"/>
      <c r="C3" s="43"/>
      <c r="D3" s="43"/>
      <c r="E3" s="43"/>
      <c r="F3" s="43"/>
      <c r="G3" s="44"/>
    </row>
    <row r="4" spans="1:8" ht="84.75" customHeight="1" thickTop="1" thickBot="1" x14ac:dyDescent="0.25">
      <c r="A4" s="45" t="s">
        <v>4</v>
      </c>
      <c r="B4" s="46" t="str">
        <f>'1'!B4</f>
        <v>Criterion #I</v>
      </c>
      <c r="C4" s="94" t="str">
        <f>'1'!C4</f>
        <v>Criterion #II</v>
      </c>
      <c r="D4" s="94" t="str">
        <f>'1'!D4</f>
        <v>Criterion #III</v>
      </c>
      <c r="E4" s="94" t="str">
        <f>'1'!E4</f>
        <v>Criterion #IV</v>
      </c>
      <c r="F4" s="94" t="str">
        <f>'1'!F4</f>
        <v>Criterion #V</v>
      </c>
      <c r="G4" s="64" t="s">
        <v>12</v>
      </c>
      <c r="H4" s="64" t="s">
        <v>5</v>
      </c>
    </row>
    <row r="5" spans="1:8" ht="18" customHeight="1" thickTop="1" x14ac:dyDescent="0.2">
      <c r="A5" s="61" t="str">
        <f>Responses!A5</f>
        <v>Aqua One, LLC**  HUB VENDOR</v>
      </c>
      <c r="B5" s="97">
        <v>0</v>
      </c>
      <c r="C5" s="96">
        <v>18</v>
      </c>
      <c r="D5" s="96">
        <v>16</v>
      </c>
      <c r="E5" s="96">
        <v>8</v>
      </c>
      <c r="F5" s="96">
        <v>6</v>
      </c>
      <c r="G5" s="60">
        <f>SUM(C5:F5)</f>
        <v>48</v>
      </c>
      <c r="H5" s="18">
        <f>SUM(B5:F5)</f>
        <v>48</v>
      </c>
    </row>
    <row r="6" spans="1:8" ht="22.5" customHeight="1" x14ac:dyDescent="0.2">
      <c r="A6" s="61" t="str">
        <f>Responses!A6</f>
        <v>Bell Tex Construction</v>
      </c>
      <c r="B6" s="97">
        <v>30</v>
      </c>
      <c r="C6" s="96">
        <v>21</v>
      </c>
      <c r="D6" s="96">
        <v>10</v>
      </c>
      <c r="E6" s="96">
        <v>7</v>
      </c>
      <c r="F6" s="96">
        <v>8</v>
      </c>
      <c r="G6" s="60">
        <f>SUM(C6:F6)</f>
        <v>46</v>
      </c>
      <c r="H6" s="18">
        <f>SUM(B6:F6)</f>
        <v>76</v>
      </c>
    </row>
    <row r="7" spans="1:8" ht="24" customHeight="1" x14ac:dyDescent="0.2">
      <c r="A7" s="61" t="str">
        <f>Responses!A7</f>
        <v>Soji Services DBA Metroclean**  HUB VENDOR</v>
      </c>
      <c r="B7" s="97">
        <v>0</v>
      </c>
      <c r="C7" s="96">
        <v>21</v>
      </c>
      <c r="D7" s="96">
        <v>14</v>
      </c>
      <c r="E7" s="96">
        <v>8</v>
      </c>
      <c r="F7" s="96">
        <v>6</v>
      </c>
      <c r="G7" s="60">
        <f>SUM(C7:F7)</f>
        <v>49</v>
      </c>
      <c r="H7" s="18">
        <f>SUM(B7:F7)</f>
        <v>49</v>
      </c>
    </row>
    <row r="8" spans="1:8" ht="28.5" customHeight="1" x14ac:dyDescent="0.2">
      <c r="A8" s="61" t="str">
        <f>Responses!A8</f>
        <v>Texas Liqua Tech Services**  HUB VENDOR</v>
      </c>
      <c r="B8" s="97">
        <v>0</v>
      </c>
      <c r="C8" s="96">
        <v>24</v>
      </c>
      <c r="D8" s="96">
        <v>16</v>
      </c>
      <c r="E8" s="96">
        <v>8</v>
      </c>
      <c r="F8" s="96">
        <v>6</v>
      </c>
      <c r="G8" s="60">
        <f>SUM(C8:F8)</f>
        <v>54</v>
      </c>
      <c r="H8" s="18">
        <f>SUM(B8:F8)</f>
        <v>54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5" sqref="B5:B8"/>
    </sheetView>
  </sheetViews>
  <sheetFormatPr defaultRowHeight="12.75" x14ac:dyDescent="0.2"/>
  <cols>
    <col min="1" max="1" width="48.7109375" customWidth="1"/>
    <col min="2" max="2" width="11.85546875" customWidth="1"/>
    <col min="3" max="6" width="6.42578125" bestFit="1" customWidth="1"/>
    <col min="7" max="7" width="13.42578125" customWidth="1"/>
  </cols>
  <sheetData>
    <row r="1" spans="1:8" ht="15.75" x14ac:dyDescent="0.25">
      <c r="A1" s="109" t="s">
        <v>0</v>
      </c>
      <c r="B1" s="110"/>
      <c r="C1" s="110"/>
      <c r="D1" s="110"/>
      <c r="E1" s="110"/>
      <c r="F1" s="110"/>
      <c r="G1" s="110"/>
    </row>
    <row r="2" spans="1:8" ht="12.75" customHeight="1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</row>
    <row r="3" spans="1:8" ht="15.75" thickBot="1" x14ac:dyDescent="0.25">
      <c r="A3" s="47"/>
      <c r="B3" s="47"/>
      <c r="C3" s="47"/>
      <c r="D3" s="47"/>
      <c r="E3" s="47"/>
      <c r="F3" s="47"/>
      <c r="G3" s="48"/>
    </row>
    <row r="4" spans="1:8" ht="87.75" customHeight="1" thickTop="1" thickBot="1" x14ac:dyDescent="0.25">
      <c r="A4" s="49" t="s">
        <v>4</v>
      </c>
      <c r="B4" s="50" t="str">
        <f>'1'!B4</f>
        <v>Criterion #I</v>
      </c>
      <c r="C4" s="94" t="str">
        <f>'1'!C4</f>
        <v>Criterion #II</v>
      </c>
      <c r="D4" s="94" t="str">
        <f>'1'!D4</f>
        <v>Criterion #III</v>
      </c>
      <c r="E4" s="94" t="str">
        <f>'1'!E4</f>
        <v>Criterion #IV</v>
      </c>
      <c r="F4" s="94" t="str">
        <f>'1'!F4</f>
        <v>Criterion #V</v>
      </c>
      <c r="G4" s="64" t="s">
        <v>12</v>
      </c>
      <c r="H4" s="64" t="s">
        <v>5</v>
      </c>
    </row>
    <row r="5" spans="1:8" ht="23.25" customHeight="1" thickTop="1" x14ac:dyDescent="0.2">
      <c r="A5" s="61" t="str">
        <f>Responses!A5</f>
        <v>Aqua One, LLC**  HUB VENDOR</v>
      </c>
      <c r="B5" s="17">
        <v>0</v>
      </c>
      <c r="C5" s="98">
        <v>21</v>
      </c>
      <c r="D5" s="98">
        <v>10</v>
      </c>
      <c r="E5" s="98">
        <v>6</v>
      </c>
      <c r="F5" s="98">
        <v>4</v>
      </c>
      <c r="G5" s="60">
        <f>SUM(C5:F5)</f>
        <v>41</v>
      </c>
      <c r="H5" s="18">
        <f>SUM(B5:F5)</f>
        <v>41</v>
      </c>
    </row>
    <row r="6" spans="1:8" ht="20.25" customHeight="1" x14ac:dyDescent="0.2">
      <c r="A6" s="61" t="str">
        <f>Responses!A6</f>
        <v>Bell Tex Construction</v>
      </c>
      <c r="B6" s="17">
        <v>30</v>
      </c>
      <c r="C6" s="98">
        <v>30</v>
      </c>
      <c r="D6" s="98">
        <v>12</v>
      </c>
      <c r="E6" s="98">
        <v>8</v>
      </c>
      <c r="F6" s="98">
        <v>8</v>
      </c>
      <c r="G6" s="60">
        <f>SUM(C6:F6)</f>
        <v>58</v>
      </c>
      <c r="H6" s="18">
        <f>SUM(B6:F6)</f>
        <v>88</v>
      </c>
    </row>
    <row r="7" spans="1:8" ht="18.75" customHeight="1" x14ac:dyDescent="0.2">
      <c r="A7" s="61" t="str">
        <f>Responses!A7</f>
        <v>Soji Services DBA Metroclean**  HUB VENDOR</v>
      </c>
      <c r="B7" s="17">
        <v>0</v>
      </c>
      <c r="C7" s="98">
        <v>24</v>
      </c>
      <c r="D7" s="98">
        <v>16</v>
      </c>
      <c r="E7" s="98">
        <v>8</v>
      </c>
      <c r="F7" s="98">
        <v>8</v>
      </c>
      <c r="G7" s="60">
        <f>SUM(C7:F7)</f>
        <v>56</v>
      </c>
      <c r="H7" s="18">
        <f>SUM(B7:F7)</f>
        <v>56</v>
      </c>
    </row>
    <row r="8" spans="1:8" ht="15" x14ac:dyDescent="0.2">
      <c r="A8" s="61" t="str">
        <f>Responses!A8</f>
        <v>Texas Liqua Tech Services**  HUB VENDOR</v>
      </c>
      <c r="B8" s="17">
        <v>0</v>
      </c>
      <c r="C8" s="98">
        <v>24</v>
      </c>
      <c r="D8" s="98">
        <v>16</v>
      </c>
      <c r="E8" s="98">
        <v>6</v>
      </c>
      <c r="F8" s="98">
        <v>2</v>
      </c>
      <c r="G8" s="60">
        <f>SUM(C8:F8)</f>
        <v>48</v>
      </c>
      <c r="H8" s="18">
        <f>SUM(B8:F8)</f>
        <v>48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5" sqref="B5:B8"/>
    </sheetView>
  </sheetViews>
  <sheetFormatPr defaultRowHeight="12.75" x14ac:dyDescent="0.2"/>
  <cols>
    <col min="1" max="1" width="56.28515625" customWidth="1"/>
    <col min="2" max="2" width="9.140625" customWidth="1"/>
    <col min="3" max="4" width="6.7109375" customWidth="1"/>
    <col min="5" max="5" width="7" customWidth="1"/>
    <col min="6" max="6" width="6.42578125" customWidth="1"/>
    <col min="7" max="7" width="11.140625" customWidth="1"/>
  </cols>
  <sheetData>
    <row r="1" spans="1:8" ht="15.75" x14ac:dyDescent="0.25">
      <c r="A1" s="109" t="s">
        <v>0</v>
      </c>
      <c r="B1" s="110"/>
      <c r="C1" s="110"/>
      <c r="D1" s="110"/>
      <c r="E1" s="110"/>
      <c r="F1" s="110"/>
      <c r="G1" s="110"/>
    </row>
    <row r="2" spans="1:8" ht="12.75" customHeight="1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</row>
    <row r="3" spans="1:8" ht="15.75" thickBot="1" x14ac:dyDescent="0.25">
      <c r="A3" s="51"/>
      <c r="B3" s="51"/>
      <c r="C3" s="51"/>
      <c r="D3" s="51"/>
      <c r="E3" s="51"/>
      <c r="F3" s="51"/>
      <c r="G3" s="52"/>
    </row>
    <row r="4" spans="1:8" ht="85.5" customHeight="1" thickTop="1" thickBot="1" x14ac:dyDescent="0.25">
      <c r="A4" s="53" t="s">
        <v>4</v>
      </c>
      <c r="B4" s="54" t="str">
        <f>'1'!B4</f>
        <v>Criterion #I</v>
      </c>
      <c r="C4" s="94" t="str">
        <f>'1'!C4</f>
        <v>Criterion #II</v>
      </c>
      <c r="D4" s="94" t="str">
        <f>'1'!D4</f>
        <v>Criterion #III</v>
      </c>
      <c r="E4" s="94" t="str">
        <f>'1'!E4</f>
        <v>Criterion #IV</v>
      </c>
      <c r="F4" s="94" t="str">
        <f>'1'!F4</f>
        <v>Criterion #V</v>
      </c>
      <c r="G4" s="64" t="s">
        <v>12</v>
      </c>
      <c r="H4" s="64" t="s">
        <v>5</v>
      </c>
    </row>
    <row r="5" spans="1:8" ht="18.75" customHeight="1" thickTop="1" x14ac:dyDescent="0.2">
      <c r="A5" s="61" t="str">
        <f>Responses!A5</f>
        <v>Aqua One, LLC**  HUB VENDOR</v>
      </c>
      <c r="B5" s="17">
        <v>0</v>
      </c>
      <c r="C5" s="98">
        <v>24</v>
      </c>
      <c r="D5" s="98">
        <v>0</v>
      </c>
      <c r="E5" s="98">
        <v>7</v>
      </c>
      <c r="F5" s="98">
        <v>7</v>
      </c>
      <c r="G5" s="60">
        <f>SUM(C5:F5)</f>
        <v>38</v>
      </c>
      <c r="H5" s="18">
        <f>SUM(B5:F5)</f>
        <v>38</v>
      </c>
    </row>
    <row r="6" spans="1:8" ht="18.75" customHeight="1" x14ac:dyDescent="0.2">
      <c r="A6" s="61" t="str">
        <f>Responses!A6</f>
        <v>Bell Tex Construction</v>
      </c>
      <c r="B6" s="17">
        <v>30</v>
      </c>
      <c r="C6" s="98">
        <v>24</v>
      </c>
      <c r="D6" s="98">
        <v>0</v>
      </c>
      <c r="E6" s="98">
        <v>7</v>
      </c>
      <c r="F6" s="98">
        <v>8</v>
      </c>
      <c r="G6" s="60">
        <f>SUM(C6:F6)</f>
        <v>39</v>
      </c>
      <c r="H6" s="18">
        <f>SUM(B6:F6)</f>
        <v>69</v>
      </c>
    </row>
    <row r="7" spans="1:8" ht="20.25" customHeight="1" x14ac:dyDescent="0.2">
      <c r="A7" s="61" t="str">
        <f>Responses!A7</f>
        <v>Soji Services DBA Metroclean**  HUB VENDOR</v>
      </c>
      <c r="B7" s="17">
        <v>0</v>
      </c>
      <c r="C7" s="98">
        <v>24</v>
      </c>
      <c r="D7" s="98">
        <v>18</v>
      </c>
      <c r="E7" s="98">
        <v>9</v>
      </c>
      <c r="F7" s="98">
        <v>4</v>
      </c>
      <c r="G7" s="60">
        <f>SUM(C7:F7)</f>
        <v>55</v>
      </c>
      <c r="H7" s="18">
        <f>SUM(B7:F7)</f>
        <v>55</v>
      </c>
    </row>
    <row r="8" spans="1:8" ht="15" x14ac:dyDescent="0.2">
      <c r="A8" s="61" t="str">
        <f>Responses!A8</f>
        <v>Texas Liqua Tech Services**  HUB VENDOR</v>
      </c>
      <c r="B8" s="17">
        <v>0</v>
      </c>
      <c r="C8" s="98">
        <v>6</v>
      </c>
      <c r="D8" s="98">
        <v>0</v>
      </c>
      <c r="E8" s="98">
        <v>4</v>
      </c>
      <c r="F8" s="98">
        <v>2</v>
      </c>
      <c r="G8" s="60">
        <f>SUM(C8:F8)</f>
        <v>12</v>
      </c>
      <c r="H8" s="18">
        <f>SUM(B8:F8)</f>
        <v>12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5" sqref="B5:B8"/>
    </sheetView>
  </sheetViews>
  <sheetFormatPr defaultRowHeight="12.75" x14ac:dyDescent="0.2"/>
  <cols>
    <col min="1" max="1" width="62.140625" customWidth="1"/>
    <col min="2" max="2" width="10" customWidth="1"/>
    <col min="3" max="3" width="6.5703125" customWidth="1"/>
    <col min="4" max="4" width="6.42578125" customWidth="1"/>
    <col min="5" max="5" width="6.28515625" customWidth="1"/>
    <col min="6" max="6" width="6.85546875" customWidth="1"/>
    <col min="7" max="7" width="11" customWidth="1"/>
  </cols>
  <sheetData>
    <row r="1" spans="1:8" ht="15.75" x14ac:dyDescent="0.25">
      <c r="A1" s="109" t="s">
        <v>0</v>
      </c>
      <c r="B1" s="110"/>
      <c r="C1" s="110"/>
      <c r="D1" s="110"/>
      <c r="E1" s="110"/>
      <c r="F1" s="110"/>
      <c r="G1" s="110"/>
    </row>
    <row r="2" spans="1:8" ht="12.75" customHeight="1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</row>
    <row r="3" spans="1:8" ht="15.75" thickBot="1" x14ac:dyDescent="0.25">
      <c r="A3" s="55"/>
      <c r="B3" s="55"/>
      <c r="C3" s="55"/>
      <c r="D3" s="55"/>
      <c r="E3" s="55"/>
      <c r="F3" s="55"/>
      <c r="G3" s="57"/>
    </row>
    <row r="4" spans="1:8" ht="85.5" customHeight="1" thickTop="1" thickBot="1" x14ac:dyDescent="0.25">
      <c r="A4" s="58" t="s">
        <v>4</v>
      </c>
      <c r="B4" s="59" t="str">
        <f>'1'!B4</f>
        <v>Criterion #I</v>
      </c>
      <c r="C4" s="94" t="str">
        <f>'1'!C4</f>
        <v>Criterion #II</v>
      </c>
      <c r="D4" s="94" t="str">
        <f>'1'!D4</f>
        <v>Criterion #III</v>
      </c>
      <c r="E4" s="94" t="str">
        <f>'1'!E4</f>
        <v>Criterion #IV</v>
      </c>
      <c r="F4" s="94" t="str">
        <f>'1'!F4</f>
        <v>Criterion #V</v>
      </c>
      <c r="G4" s="64" t="s">
        <v>12</v>
      </c>
      <c r="H4" s="64" t="s">
        <v>5</v>
      </c>
    </row>
    <row r="5" spans="1:8" ht="22.5" customHeight="1" thickTop="1" x14ac:dyDescent="0.2">
      <c r="A5" s="61" t="str">
        <f>Responses!A5</f>
        <v>Aqua One, LLC**  HUB VENDOR</v>
      </c>
      <c r="B5" s="17">
        <v>0</v>
      </c>
      <c r="C5" s="98">
        <v>24</v>
      </c>
      <c r="D5" s="98">
        <v>12</v>
      </c>
      <c r="E5" s="98">
        <v>6</v>
      </c>
      <c r="F5" s="98">
        <v>6</v>
      </c>
      <c r="G5" s="60">
        <f>SUM(C5:F5)</f>
        <v>48</v>
      </c>
      <c r="H5" s="18">
        <f>SUM(B5:F5)</f>
        <v>48</v>
      </c>
    </row>
    <row r="6" spans="1:8" ht="21" customHeight="1" x14ac:dyDescent="0.2">
      <c r="A6" s="61" t="str">
        <f>Responses!A6</f>
        <v>Bell Tex Construction</v>
      </c>
      <c r="B6" s="17">
        <v>30</v>
      </c>
      <c r="C6" s="98">
        <v>27</v>
      </c>
      <c r="D6" s="98">
        <v>12</v>
      </c>
      <c r="E6" s="98">
        <v>6</v>
      </c>
      <c r="F6" s="98">
        <v>7</v>
      </c>
      <c r="G6" s="60">
        <f>SUM(C6:F6)</f>
        <v>52</v>
      </c>
      <c r="H6" s="18">
        <f>SUM(B6:F6)</f>
        <v>82</v>
      </c>
    </row>
    <row r="7" spans="1:8" ht="19.5" customHeight="1" x14ac:dyDescent="0.2">
      <c r="A7" s="61" t="str">
        <f>Responses!A7</f>
        <v>Soji Services DBA Metroclean**  HUB VENDOR</v>
      </c>
      <c r="B7" s="17">
        <v>0</v>
      </c>
      <c r="C7" s="98">
        <v>18</v>
      </c>
      <c r="D7" s="98">
        <v>12</v>
      </c>
      <c r="E7" s="98">
        <v>5</v>
      </c>
      <c r="F7" s="98">
        <v>5</v>
      </c>
      <c r="G7" s="60">
        <f>SUM(C7:F7)</f>
        <v>40</v>
      </c>
      <c r="H7" s="18">
        <f>SUM(B7:F7)</f>
        <v>40</v>
      </c>
    </row>
    <row r="8" spans="1:8" ht="15" x14ac:dyDescent="0.2">
      <c r="A8" s="61" t="str">
        <f>Responses!A8</f>
        <v>Texas Liqua Tech Services**  HUB VENDOR</v>
      </c>
      <c r="B8" s="17">
        <v>0</v>
      </c>
      <c r="C8" s="98">
        <v>27</v>
      </c>
      <c r="D8" s="98">
        <v>12</v>
      </c>
      <c r="E8" s="98">
        <v>6</v>
      </c>
      <c r="F8" s="98">
        <v>7</v>
      </c>
      <c r="G8" s="60">
        <f>SUM(C8:F8)</f>
        <v>52</v>
      </c>
      <c r="H8" s="18">
        <f>SUM(B8:F8)</f>
        <v>52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5" sqref="B5:B8"/>
    </sheetView>
  </sheetViews>
  <sheetFormatPr defaultRowHeight="12.75" x14ac:dyDescent="0.2"/>
  <cols>
    <col min="1" max="1" width="56" customWidth="1"/>
    <col min="5" max="5" width="8.140625" customWidth="1"/>
  </cols>
  <sheetData>
    <row r="1" spans="1:8" ht="15.75" x14ac:dyDescent="0.25">
      <c r="A1" s="109" t="s">
        <v>0</v>
      </c>
      <c r="B1" s="110"/>
      <c r="C1" s="110"/>
      <c r="D1" s="110"/>
      <c r="E1" s="110"/>
      <c r="F1" s="110"/>
      <c r="G1" s="110"/>
      <c r="H1" s="55"/>
    </row>
    <row r="2" spans="1:8" ht="15.75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</row>
    <row r="3" spans="1:8" ht="15.75" thickBot="1" x14ac:dyDescent="0.25">
      <c r="A3" s="55"/>
      <c r="B3" s="55"/>
      <c r="C3" s="55"/>
      <c r="D3" s="55"/>
      <c r="E3" s="55"/>
      <c r="F3" s="55"/>
      <c r="G3" s="57"/>
      <c r="H3" s="55"/>
    </row>
    <row r="4" spans="1:8" ht="79.5" thickTop="1" thickBot="1" x14ac:dyDescent="0.25">
      <c r="A4" s="58" t="s">
        <v>4</v>
      </c>
      <c r="B4" s="59" t="str">
        <f>'1'!B4</f>
        <v>Criterion #I</v>
      </c>
      <c r="C4" s="94" t="str">
        <f>'1'!C4</f>
        <v>Criterion #II</v>
      </c>
      <c r="D4" s="94" t="str">
        <f>'1'!D4</f>
        <v>Criterion #III</v>
      </c>
      <c r="E4" s="94" t="str">
        <f>'1'!E4</f>
        <v>Criterion #IV</v>
      </c>
      <c r="F4" s="94" t="str">
        <f>'1'!F4</f>
        <v>Criterion #V</v>
      </c>
      <c r="G4" s="64" t="s">
        <v>12</v>
      </c>
      <c r="H4" s="64" t="s">
        <v>5</v>
      </c>
    </row>
    <row r="5" spans="1:8" ht="15.75" thickTop="1" x14ac:dyDescent="0.2">
      <c r="A5" s="61" t="str">
        <f>Responses!A5</f>
        <v>Aqua One, LLC**  HUB VENDOR</v>
      </c>
      <c r="B5" s="17">
        <v>0</v>
      </c>
      <c r="C5" s="100">
        <v>24</v>
      </c>
      <c r="D5" s="100">
        <v>16</v>
      </c>
      <c r="E5" s="100">
        <v>4</v>
      </c>
      <c r="F5" s="100">
        <v>4</v>
      </c>
      <c r="G5" s="60">
        <f>SUM(C5:F5)</f>
        <v>48</v>
      </c>
      <c r="H5" s="18">
        <f>SUM(B5:F5)</f>
        <v>48</v>
      </c>
    </row>
    <row r="6" spans="1:8" ht="15" x14ac:dyDescent="0.2">
      <c r="A6" s="61" t="str">
        <f>Responses!A6</f>
        <v>Bell Tex Construction</v>
      </c>
      <c r="B6" s="17">
        <v>30</v>
      </c>
      <c r="C6" s="100">
        <v>24</v>
      </c>
      <c r="D6" s="100">
        <v>12</v>
      </c>
      <c r="E6" s="100">
        <v>8</v>
      </c>
      <c r="F6" s="100">
        <v>10</v>
      </c>
      <c r="G6" s="60">
        <f>SUM(C6:F6)</f>
        <v>54</v>
      </c>
      <c r="H6" s="18">
        <f>SUM(B6:F6)</f>
        <v>84</v>
      </c>
    </row>
    <row r="7" spans="1:8" ht="15" x14ac:dyDescent="0.2">
      <c r="A7" s="61" t="str">
        <f>Responses!A7</f>
        <v>Soji Services DBA Metroclean**  HUB VENDOR</v>
      </c>
      <c r="B7" s="17">
        <v>0</v>
      </c>
      <c r="C7" s="100">
        <v>18</v>
      </c>
      <c r="D7" s="100">
        <v>16</v>
      </c>
      <c r="E7" s="100">
        <v>4</v>
      </c>
      <c r="F7" s="100">
        <v>4</v>
      </c>
      <c r="G7" s="60">
        <f>SUM(C7:F7)</f>
        <v>42</v>
      </c>
      <c r="H7" s="18">
        <f>SUM(B7:F7)</f>
        <v>42</v>
      </c>
    </row>
    <row r="8" spans="1:8" ht="15" x14ac:dyDescent="0.2">
      <c r="A8" s="61" t="str">
        <f>Responses!A8</f>
        <v>Texas Liqua Tech Services**  HUB VENDOR</v>
      </c>
      <c r="B8" s="17">
        <v>0</v>
      </c>
      <c r="C8" s="100">
        <v>18</v>
      </c>
      <c r="D8" s="100">
        <v>16</v>
      </c>
      <c r="E8" s="100">
        <v>4</v>
      </c>
      <c r="F8" s="100">
        <v>4</v>
      </c>
      <c r="G8" s="60">
        <f>SUM(C8:F8)</f>
        <v>42</v>
      </c>
      <c r="H8" s="18">
        <f>SUM(B8:F8)</f>
        <v>42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5" sqref="B5:B8"/>
    </sheetView>
  </sheetViews>
  <sheetFormatPr defaultRowHeight="12.75" x14ac:dyDescent="0.2"/>
  <cols>
    <col min="1" max="1" width="50.28515625" customWidth="1"/>
    <col min="5" max="5" width="9.28515625" customWidth="1"/>
  </cols>
  <sheetData>
    <row r="1" spans="1:9" ht="15.75" x14ac:dyDescent="0.25">
      <c r="A1" s="109" t="s">
        <v>0</v>
      </c>
      <c r="B1" s="110"/>
      <c r="C1" s="110"/>
      <c r="D1" s="110"/>
      <c r="E1" s="110"/>
      <c r="F1" s="110"/>
      <c r="G1" s="110"/>
      <c r="H1" s="55"/>
      <c r="I1" s="55"/>
    </row>
    <row r="2" spans="1:9" ht="15.75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  <c r="I2" s="55"/>
    </row>
    <row r="3" spans="1:9" ht="15.75" thickBot="1" x14ac:dyDescent="0.25">
      <c r="A3" s="55"/>
      <c r="B3" s="55"/>
      <c r="C3" s="55"/>
      <c r="D3" s="55"/>
      <c r="E3" s="55"/>
      <c r="F3" s="55"/>
      <c r="G3" s="57"/>
      <c r="H3" s="55"/>
      <c r="I3" s="55"/>
    </row>
    <row r="4" spans="1:9" ht="87.75" customHeight="1" thickTop="1" thickBot="1" x14ac:dyDescent="0.25">
      <c r="A4" s="58" t="s">
        <v>4</v>
      </c>
      <c r="B4" s="59" t="str">
        <f>'1'!B4</f>
        <v>Criterion #I</v>
      </c>
      <c r="C4" s="94" t="str">
        <f>'1'!C4</f>
        <v>Criterion #II</v>
      </c>
      <c r="D4" s="94" t="str">
        <f>'1'!D4</f>
        <v>Criterion #III</v>
      </c>
      <c r="E4" s="94" t="str">
        <f>'1'!E4</f>
        <v>Criterion #IV</v>
      </c>
      <c r="F4" s="94" t="str">
        <f>'1'!F4</f>
        <v>Criterion #V</v>
      </c>
      <c r="G4" s="64" t="s">
        <v>12</v>
      </c>
      <c r="H4" s="64" t="s">
        <v>5</v>
      </c>
      <c r="I4" s="55"/>
    </row>
    <row r="5" spans="1:9" ht="36" customHeight="1" thickTop="1" x14ac:dyDescent="0.2">
      <c r="A5" s="61" t="str">
        <f>Responses!A5</f>
        <v>Aqua One, LLC**  HUB VENDOR</v>
      </c>
      <c r="B5" s="17">
        <v>0</v>
      </c>
      <c r="C5" s="66">
        <v>24</v>
      </c>
      <c r="D5" s="66">
        <v>8</v>
      </c>
      <c r="E5" s="66">
        <v>4</v>
      </c>
      <c r="F5" s="66">
        <v>4</v>
      </c>
      <c r="G5" s="60">
        <f>SUM(C5:F5)</f>
        <v>40</v>
      </c>
      <c r="H5" s="18">
        <f>SUM(B5:F5)</f>
        <v>40</v>
      </c>
      <c r="I5" s="55"/>
    </row>
    <row r="6" spans="1:9" ht="27.75" customHeight="1" x14ac:dyDescent="0.2">
      <c r="A6" s="61" t="str">
        <f>Responses!A6</f>
        <v>Bell Tex Construction</v>
      </c>
      <c r="B6" s="17">
        <v>30</v>
      </c>
      <c r="C6" s="66">
        <v>27</v>
      </c>
      <c r="D6" s="66">
        <v>4</v>
      </c>
      <c r="E6" s="66">
        <v>4</v>
      </c>
      <c r="F6" s="66">
        <v>4</v>
      </c>
      <c r="G6" s="60">
        <f>SUM(C6:F6)</f>
        <v>39</v>
      </c>
      <c r="H6" s="18">
        <f>SUM(B6:F6)</f>
        <v>69</v>
      </c>
      <c r="I6" s="55"/>
    </row>
    <row r="7" spans="1:9" ht="36.75" customHeight="1" x14ac:dyDescent="0.2">
      <c r="A7" s="61" t="str">
        <f>Responses!A7</f>
        <v>Soji Services DBA Metroclean**  HUB VENDOR</v>
      </c>
      <c r="B7" s="17">
        <v>0</v>
      </c>
      <c r="C7" s="66">
        <v>18</v>
      </c>
      <c r="D7" s="66">
        <v>4</v>
      </c>
      <c r="E7" s="66">
        <v>2</v>
      </c>
      <c r="F7" s="66">
        <v>2</v>
      </c>
      <c r="G7" s="60">
        <f>SUM(C7:F7)</f>
        <v>26</v>
      </c>
      <c r="H7" s="18">
        <f>SUM(B7:F7)</f>
        <v>26</v>
      </c>
      <c r="I7" s="55"/>
    </row>
    <row r="8" spans="1:9" ht="32.25" customHeight="1" x14ac:dyDescent="0.2">
      <c r="A8" s="61" t="str">
        <f>Responses!A8</f>
        <v>Texas Liqua Tech Services**  HUB VENDOR</v>
      </c>
      <c r="B8" s="17">
        <v>0</v>
      </c>
      <c r="C8" s="66">
        <v>12</v>
      </c>
      <c r="D8" s="66">
        <v>12</v>
      </c>
      <c r="E8" s="66">
        <v>2</v>
      </c>
      <c r="F8" s="66">
        <v>2</v>
      </c>
      <c r="G8" s="60">
        <f>SUM(C8:F8)</f>
        <v>28</v>
      </c>
      <c r="H8" s="18">
        <f>SUM(B8:F8)</f>
        <v>28</v>
      </c>
      <c r="I8" s="55"/>
    </row>
    <row r="9" spans="1:9" x14ac:dyDescent="0.2">
      <c r="A9" s="55"/>
      <c r="B9" s="55"/>
      <c r="C9" s="55"/>
      <c r="D9" s="55"/>
      <c r="E9" s="55"/>
      <c r="F9" s="55"/>
      <c r="G9" s="55"/>
      <c r="H9" s="55"/>
      <c r="I9" s="55"/>
    </row>
    <row r="10" spans="1:9" x14ac:dyDescent="0.2">
      <c r="A10" s="55"/>
      <c r="B10" s="55"/>
      <c r="C10" s="55"/>
      <c r="D10" s="55"/>
      <c r="E10" s="55"/>
      <c r="F10" s="55"/>
      <c r="G10" s="55"/>
      <c r="H10" s="55"/>
      <c r="I10" s="55"/>
    </row>
  </sheetData>
  <mergeCells count="2">
    <mergeCell ref="A1:G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4" zoomScaleNormal="100" workbookViewId="0">
      <selection activeCell="K16" sqref="K16"/>
    </sheetView>
  </sheetViews>
  <sheetFormatPr defaultRowHeight="15" x14ac:dyDescent="0.2"/>
  <cols>
    <col min="1" max="1" width="52" style="2" customWidth="1"/>
    <col min="2" max="8" width="9.140625" style="2"/>
    <col min="9" max="9" width="17.5703125" style="2" bestFit="1" customWidth="1"/>
    <col min="10" max="12" width="9.42578125" style="2" customWidth="1"/>
    <col min="13" max="14" width="9" style="2" customWidth="1"/>
    <col min="15" max="15" width="17.5703125" style="2" bestFit="1" customWidth="1"/>
    <col min="16" max="16" width="13.42578125" style="2" customWidth="1"/>
    <col min="17" max="16384" width="9.140625" style="2"/>
  </cols>
  <sheetData>
    <row r="1" spans="1:16" ht="15.75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.75" x14ac:dyDescent="0.2">
      <c r="A2" s="111" t="str">
        <f>Responses!A2</f>
        <v>RFP730-17107 Exterior Building Cleaning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5.75" thickBot="1" x14ac:dyDescent="0.25">
      <c r="O3" s="4"/>
      <c r="P3" s="4"/>
    </row>
    <row r="4" spans="1:16" s="3" customFormat="1" ht="151.5" customHeight="1" thickBot="1" x14ac:dyDescent="0.25">
      <c r="A4" s="6" t="s">
        <v>2</v>
      </c>
      <c r="B4" s="14" t="s">
        <v>50</v>
      </c>
      <c r="C4" s="14" t="s">
        <v>51</v>
      </c>
      <c r="D4" s="14" t="s">
        <v>52</v>
      </c>
      <c r="E4" s="14" t="s">
        <v>53</v>
      </c>
      <c r="F4" s="14" t="s">
        <v>54</v>
      </c>
      <c r="G4" s="14" t="s">
        <v>55</v>
      </c>
      <c r="H4" s="14" t="s">
        <v>56</v>
      </c>
      <c r="I4" s="15" t="s">
        <v>3</v>
      </c>
      <c r="J4" s="5" t="s">
        <v>1</v>
      </c>
      <c r="L4" s="10"/>
      <c r="M4" s="10"/>
      <c r="N4" s="10"/>
    </row>
    <row r="5" spans="1:16" ht="16.5" customHeight="1" x14ac:dyDescent="0.2">
      <c r="A5" s="12" t="str">
        <f>Responses!A5</f>
        <v>Aqua One, LLC**  HUB VENDOR</v>
      </c>
      <c r="B5" s="16">
        <f>'1'!G5</f>
        <v>46</v>
      </c>
      <c r="C5" s="16">
        <f>'2'!G5</f>
        <v>48</v>
      </c>
      <c r="D5" s="17">
        <f>'3'!G5</f>
        <v>41</v>
      </c>
      <c r="E5" s="16">
        <f>'4'!G5</f>
        <v>38</v>
      </c>
      <c r="F5" s="18">
        <f>'5'!G5</f>
        <v>48</v>
      </c>
      <c r="G5" s="91">
        <f>'6'!G5</f>
        <v>48</v>
      </c>
      <c r="H5" s="91">
        <f>'7'!G5</f>
        <v>40</v>
      </c>
      <c r="I5" s="16">
        <f t="shared" ref="I5:I7" si="0">AVERAGE(B5:F5)</f>
        <v>44.2</v>
      </c>
      <c r="J5" s="13">
        <f>RANK(I5,$I$5:$I$8,0)</f>
        <v>3</v>
      </c>
      <c r="L5" s="11"/>
      <c r="M5" s="11"/>
      <c r="N5" s="11"/>
    </row>
    <row r="6" spans="1:16" ht="16.5" customHeight="1" x14ac:dyDescent="0.2">
      <c r="A6" s="12" t="str">
        <f>Responses!A6</f>
        <v>Bell Tex Construction</v>
      </c>
      <c r="B6" s="16">
        <f>'1'!G6</f>
        <v>42</v>
      </c>
      <c r="C6" s="16">
        <f>'2'!G6</f>
        <v>46</v>
      </c>
      <c r="D6" s="17">
        <f>'3'!G6</f>
        <v>58</v>
      </c>
      <c r="E6" s="16">
        <f>'4'!G6</f>
        <v>39</v>
      </c>
      <c r="F6" s="18">
        <f>'5'!G6</f>
        <v>52</v>
      </c>
      <c r="G6" s="91">
        <f>'6'!G6</f>
        <v>54</v>
      </c>
      <c r="H6" s="91">
        <f>'7'!G6</f>
        <v>39</v>
      </c>
      <c r="I6" s="16">
        <f t="shared" si="0"/>
        <v>47.4</v>
      </c>
      <c r="J6" s="13">
        <f t="shared" ref="J6:J8" si="1">RANK(I6,$I$5:$I$8,0)</f>
        <v>1</v>
      </c>
      <c r="L6" s="11"/>
      <c r="M6" s="11"/>
      <c r="N6" s="11"/>
    </row>
    <row r="7" spans="1:16" ht="16.5" customHeight="1" x14ac:dyDescent="0.2">
      <c r="A7" s="12" t="str">
        <f>Responses!A7</f>
        <v>Soji Services DBA Metroclean**  HUB VENDOR</v>
      </c>
      <c r="B7" s="16">
        <f>'1'!G7</f>
        <v>36</v>
      </c>
      <c r="C7" s="16">
        <f>'2'!G7</f>
        <v>49</v>
      </c>
      <c r="D7" s="17">
        <f>'3'!G7</f>
        <v>56</v>
      </c>
      <c r="E7" s="16">
        <f>'4'!G7</f>
        <v>55</v>
      </c>
      <c r="F7" s="18">
        <f>'5'!G7</f>
        <v>40</v>
      </c>
      <c r="G7" s="91">
        <f>'6'!G7</f>
        <v>42</v>
      </c>
      <c r="H7" s="91">
        <f>'7'!G7</f>
        <v>26</v>
      </c>
      <c r="I7" s="16">
        <f t="shared" si="0"/>
        <v>47.2</v>
      </c>
      <c r="J7" s="13">
        <f t="shared" si="1"/>
        <v>2</v>
      </c>
    </row>
    <row r="8" spans="1:16" x14ac:dyDescent="0.2">
      <c r="A8" s="12" t="str">
        <f>Responses!A8</f>
        <v>Texas Liqua Tech Services**  HUB VENDOR</v>
      </c>
      <c r="B8" s="16">
        <f>'1'!G8</f>
        <v>12</v>
      </c>
      <c r="C8" s="16">
        <f>'2'!G8</f>
        <v>54</v>
      </c>
      <c r="D8" s="17">
        <f>'3'!G8</f>
        <v>48</v>
      </c>
      <c r="E8" s="16">
        <f>'4'!G8</f>
        <v>12</v>
      </c>
      <c r="F8" s="18">
        <f>'5'!G8</f>
        <v>52</v>
      </c>
      <c r="G8" s="91">
        <f>'6'!G8</f>
        <v>42</v>
      </c>
      <c r="H8" s="91">
        <f>'7'!G8</f>
        <v>28</v>
      </c>
      <c r="I8" s="16">
        <f t="shared" ref="I8" si="2">AVERAGE(B8:F8)</f>
        <v>35.6</v>
      </c>
      <c r="J8" s="13">
        <f t="shared" si="1"/>
        <v>4</v>
      </c>
    </row>
  </sheetData>
  <mergeCells count="2">
    <mergeCell ref="A1:P1"/>
    <mergeCell ref="A2:P2"/>
  </mergeCells>
  <phoneticPr fontId="1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Responses</vt:lpstr>
      <vt:lpstr>1</vt:lpstr>
      <vt:lpstr>2</vt:lpstr>
      <vt:lpstr>3</vt:lpstr>
      <vt:lpstr>4</vt:lpstr>
      <vt:lpstr>5</vt:lpstr>
      <vt:lpstr>6</vt:lpstr>
      <vt:lpstr>7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2017-08-10T16:39:45Z</dcterms:modified>
</cp:coreProperties>
</file>