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740" yWindow="-180" windowWidth="17115" windowHeight="9855" activeTab="10"/>
  </bookViews>
  <sheets>
    <sheet name="1" sheetId="57" r:id="rId1"/>
    <sheet name="2" sheetId="56" r:id="rId2"/>
    <sheet name="3" sheetId="55" r:id="rId3"/>
    <sheet name="4" sheetId="54" r:id="rId4"/>
    <sheet name="5" sheetId="53" r:id="rId5"/>
    <sheet name="6" sheetId="52" r:id="rId6"/>
    <sheet name="7" sheetId="58" r:id="rId7"/>
    <sheet name="Technical" sheetId="36" r:id="rId8"/>
    <sheet name="Non-Technical" sheetId="37" r:id="rId9"/>
    <sheet name="Summary" sheetId="1" r:id="rId10"/>
    <sheet name="Evaluation" sheetId="5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45621"/>
</workbook>
</file>

<file path=xl/calcChain.xml><?xml version="1.0" encoding="utf-8"?>
<calcChain xmlns="http://schemas.openxmlformats.org/spreadsheetml/2006/main">
  <c r="N21" i="59" l="1"/>
  <c r="O21" i="59" s="1"/>
  <c r="K21" i="59"/>
  <c r="H21" i="59"/>
  <c r="E21" i="59"/>
  <c r="B21" i="59"/>
  <c r="N20" i="59"/>
  <c r="K20" i="59"/>
  <c r="O20" i="59" s="1"/>
  <c r="H20" i="59"/>
  <c r="E20" i="59"/>
  <c r="B20" i="59"/>
  <c r="N19" i="59"/>
  <c r="O19" i="59" s="1"/>
  <c r="K19" i="59"/>
  <c r="H19" i="59"/>
  <c r="E19" i="59"/>
  <c r="B19" i="59"/>
  <c r="N18" i="59"/>
  <c r="O18" i="59" s="1"/>
  <c r="K18" i="59"/>
  <c r="H18" i="59"/>
  <c r="E18" i="59"/>
  <c r="B18" i="59"/>
  <c r="N17" i="59"/>
  <c r="O17" i="59" s="1"/>
  <c r="K17" i="59"/>
  <c r="H17" i="59"/>
  <c r="E17" i="59"/>
  <c r="B17" i="59"/>
  <c r="N16" i="59"/>
  <c r="K16" i="59"/>
  <c r="O16" i="59" s="1"/>
  <c r="H16" i="59"/>
  <c r="E16" i="59"/>
  <c r="B16" i="59"/>
  <c r="N15" i="59"/>
  <c r="O15" i="59" s="1"/>
  <c r="K15" i="59"/>
  <c r="H15" i="59"/>
  <c r="E15" i="59"/>
  <c r="B15" i="59"/>
  <c r="N14" i="59"/>
  <c r="O14" i="59" s="1"/>
  <c r="K14" i="59"/>
  <c r="H14" i="59"/>
  <c r="E14" i="59"/>
  <c r="B14" i="59"/>
  <c r="N13" i="59"/>
  <c r="O13" i="59" s="1"/>
  <c r="K13" i="59"/>
  <c r="H13" i="59"/>
  <c r="E13" i="59"/>
  <c r="B13" i="59"/>
  <c r="N12" i="59"/>
  <c r="K12" i="59"/>
  <c r="O12" i="59" s="1"/>
  <c r="H12" i="59"/>
  <c r="E12" i="59"/>
  <c r="B12" i="59"/>
  <c r="N11" i="59"/>
  <c r="O11" i="59" s="1"/>
  <c r="K11" i="59"/>
  <c r="H11" i="59"/>
  <c r="E11" i="59"/>
  <c r="B11" i="59"/>
  <c r="N10" i="59"/>
  <c r="O10" i="59" s="1"/>
  <c r="K10" i="59"/>
  <c r="H10" i="59"/>
  <c r="E10" i="59"/>
  <c r="B10" i="59"/>
  <c r="N9" i="59"/>
  <c r="O9" i="59" s="1"/>
  <c r="K9" i="59"/>
  <c r="H9" i="59"/>
  <c r="E9" i="59"/>
  <c r="B9" i="59"/>
  <c r="N8" i="59"/>
  <c r="K8" i="59"/>
  <c r="O8" i="59" s="1"/>
  <c r="H8" i="59"/>
  <c r="E8" i="59"/>
  <c r="B8" i="59"/>
  <c r="C3" i="59"/>
  <c r="E1" i="59"/>
  <c r="J5" i="52" l="1"/>
  <c r="J6" i="52"/>
  <c r="J7" i="52"/>
  <c r="J8" i="52"/>
  <c r="J9" i="52"/>
  <c r="J10" i="52"/>
  <c r="J11" i="52"/>
  <c r="J12" i="52"/>
  <c r="J13" i="52"/>
  <c r="J14" i="52"/>
  <c r="J15" i="52"/>
  <c r="J16" i="52"/>
  <c r="J17" i="52"/>
  <c r="J4" i="52"/>
  <c r="I4" i="52"/>
  <c r="H6" i="36" l="1"/>
  <c r="H7" i="36"/>
  <c r="H8" i="36"/>
  <c r="H9" i="36"/>
  <c r="H10" i="36"/>
  <c r="H11" i="36"/>
  <c r="H12" i="36"/>
  <c r="H13" i="36"/>
  <c r="H14" i="36"/>
  <c r="H15" i="36"/>
  <c r="H16" i="36"/>
  <c r="H17" i="36"/>
  <c r="H18" i="36"/>
  <c r="H5" i="36"/>
  <c r="H4" i="36"/>
  <c r="H17" i="58"/>
  <c r="G17" i="58"/>
  <c r="F17" i="58"/>
  <c r="E17" i="58"/>
  <c r="I17" i="58" s="1"/>
  <c r="A17" i="58"/>
  <c r="H16" i="58"/>
  <c r="G16" i="58"/>
  <c r="F16" i="58"/>
  <c r="E16" i="58"/>
  <c r="I16" i="58" s="1"/>
  <c r="A16" i="58"/>
  <c r="I15" i="58"/>
  <c r="H15" i="58"/>
  <c r="G15" i="58"/>
  <c r="F15" i="58"/>
  <c r="E15" i="58"/>
  <c r="A15" i="58"/>
  <c r="I14" i="58"/>
  <c r="H14" i="58"/>
  <c r="G14" i="58"/>
  <c r="F14" i="58"/>
  <c r="E14" i="58"/>
  <c r="A14" i="58"/>
  <c r="H13" i="58"/>
  <c r="G13" i="58"/>
  <c r="F13" i="58"/>
  <c r="E13" i="58"/>
  <c r="I13" i="58" s="1"/>
  <c r="A13" i="58"/>
  <c r="H12" i="58"/>
  <c r="G12" i="58"/>
  <c r="F12" i="58"/>
  <c r="E12" i="58"/>
  <c r="I12" i="58" s="1"/>
  <c r="A12" i="58"/>
  <c r="I11" i="58"/>
  <c r="H11" i="58"/>
  <c r="G11" i="58"/>
  <c r="F11" i="58"/>
  <c r="E11" i="58"/>
  <c r="A11" i="58"/>
  <c r="I10" i="58"/>
  <c r="H10" i="58"/>
  <c r="G10" i="58"/>
  <c r="F10" i="58"/>
  <c r="E10" i="58"/>
  <c r="A10" i="58"/>
  <c r="H9" i="58"/>
  <c r="G9" i="58"/>
  <c r="F9" i="58"/>
  <c r="E9" i="58"/>
  <c r="I9" i="58" s="1"/>
  <c r="A9" i="58"/>
  <c r="H8" i="58"/>
  <c r="G8" i="58"/>
  <c r="F8" i="58"/>
  <c r="E8" i="58"/>
  <c r="I8" i="58" s="1"/>
  <c r="A8" i="58"/>
  <c r="I7" i="58"/>
  <c r="H7" i="58"/>
  <c r="G7" i="58"/>
  <c r="F7" i="58"/>
  <c r="E7" i="58"/>
  <c r="A7" i="58"/>
  <c r="I6" i="58"/>
  <c r="H6" i="58"/>
  <c r="G6" i="58"/>
  <c r="F6" i="58"/>
  <c r="E6" i="58"/>
  <c r="A6" i="58"/>
  <c r="H5" i="58"/>
  <c r="G5" i="58"/>
  <c r="F5" i="58"/>
  <c r="E5" i="58"/>
  <c r="I5" i="58" s="1"/>
  <c r="A5" i="58"/>
  <c r="H4" i="58"/>
  <c r="G4" i="58"/>
  <c r="F4" i="58"/>
  <c r="E4" i="58"/>
  <c r="I4" i="58" s="1"/>
  <c r="A4" i="58"/>
  <c r="H8" i="1" l="1"/>
  <c r="J8" i="1"/>
  <c r="H9" i="1"/>
  <c r="J9" i="1"/>
  <c r="H10" i="1"/>
  <c r="J10" i="1"/>
  <c r="H11" i="1"/>
  <c r="J11" i="1"/>
  <c r="H12" i="1"/>
  <c r="J12" i="1"/>
  <c r="H13" i="1"/>
  <c r="J13" i="1"/>
  <c r="H14" i="1"/>
  <c r="J14" i="1"/>
  <c r="H15" i="1"/>
  <c r="J15" i="1"/>
  <c r="H16" i="1"/>
  <c r="J16" i="1"/>
  <c r="H17" i="1"/>
  <c r="J17" i="1"/>
  <c r="H18" i="1"/>
  <c r="J18" i="1"/>
  <c r="B8" i="1"/>
  <c r="C8" i="1"/>
  <c r="I8" i="1" s="1"/>
  <c r="K8" i="1" s="1"/>
  <c r="D8" i="1"/>
  <c r="E8" i="1"/>
  <c r="F8" i="1"/>
  <c r="G8" i="1"/>
  <c r="B9" i="1"/>
  <c r="I9" i="1" s="1"/>
  <c r="K9" i="1" s="1"/>
  <c r="C9" i="1"/>
  <c r="D9" i="1"/>
  <c r="E9" i="1"/>
  <c r="F9" i="1"/>
  <c r="G9" i="1"/>
  <c r="B10" i="1"/>
  <c r="C10" i="1"/>
  <c r="D10" i="1"/>
  <c r="E10" i="1"/>
  <c r="F10" i="1"/>
  <c r="G10" i="1"/>
  <c r="B11" i="1"/>
  <c r="I11" i="1" s="1"/>
  <c r="K11" i="1" s="1"/>
  <c r="C11" i="1"/>
  <c r="D11" i="1"/>
  <c r="E11" i="1"/>
  <c r="F11" i="1"/>
  <c r="G11" i="1"/>
  <c r="B12" i="1"/>
  <c r="C12" i="1"/>
  <c r="I12" i="1" s="1"/>
  <c r="K12" i="1" s="1"/>
  <c r="D12" i="1"/>
  <c r="E12" i="1"/>
  <c r="F12" i="1"/>
  <c r="G12" i="1"/>
  <c r="B13" i="1"/>
  <c r="C13" i="1"/>
  <c r="D13" i="1"/>
  <c r="E13" i="1"/>
  <c r="F13" i="1"/>
  <c r="G13" i="1"/>
  <c r="B14" i="1"/>
  <c r="I14" i="1" s="1"/>
  <c r="K14" i="1" s="1"/>
  <c r="C14" i="1"/>
  <c r="D14" i="1"/>
  <c r="E14" i="1"/>
  <c r="F14" i="1"/>
  <c r="G14" i="1"/>
  <c r="B15" i="1"/>
  <c r="C15" i="1"/>
  <c r="D15" i="1"/>
  <c r="E15" i="1"/>
  <c r="F15" i="1"/>
  <c r="G15" i="1"/>
  <c r="B16" i="1"/>
  <c r="C16" i="1"/>
  <c r="D16" i="1"/>
  <c r="I16" i="1" s="1"/>
  <c r="K16" i="1" s="1"/>
  <c r="E16" i="1"/>
  <c r="F16" i="1"/>
  <c r="G16" i="1"/>
  <c r="B17" i="1"/>
  <c r="C17" i="1"/>
  <c r="D17" i="1"/>
  <c r="E17" i="1"/>
  <c r="F17" i="1"/>
  <c r="I17" i="1" s="1"/>
  <c r="K17" i="1" s="1"/>
  <c r="G17" i="1"/>
  <c r="B18" i="1"/>
  <c r="C18" i="1"/>
  <c r="I18" i="1" s="1"/>
  <c r="K18" i="1" s="1"/>
  <c r="D18" i="1"/>
  <c r="E18" i="1"/>
  <c r="F18" i="1"/>
  <c r="G18" i="1"/>
  <c r="A8" i="1"/>
  <c r="A15" i="1"/>
  <c r="A16" i="1"/>
  <c r="D6" i="37"/>
  <c r="D7" i="37"/>
  <c r="D8" i="37"/>
  <c r="D9" i="37"/>
  <c r="D10" i="37"/>
  <c r="D11" i="37"/>
  <c r="D12" i="37"/>
  <c r="D13" i="37"/>
  <c r="D14" i="37"/>
  <c r="D15" i="37"/>
  <c r="D16" i="37"/>
  <c r="D17" i="37"/>
  <c r="D18" i="37"/>
  <c r="D5" i="37"/>
  <c r="C6" i="37"/>
  <c r="C7" i="37"/>
  <c r="C8" i="37"/>
  <c r="C9" i="37"/>
  <c r="C10" i="37"/>
  <c r="C11" i="37"/>
  <c r="C12" i="37"/>
  <c r="C13" i="37"/>
  <c r="C14" i="37"/>
  <c r="C15" i="37"/>
  <c r="C16" i="37"/>
  <c r="C17" i="37"/>
  <c r="C18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5" i="37"/>
  <c r="B4" i="37"/>
  <c r="I8" i="36"/>
  <c r="I9" i="36"/>
  <c r="I10" i="36"/>
  <c r="I11" i="36"/>
  <c r="I12" i="36"/>
  <c r="I13" i="36"/>
  <c r="I14" i="36"/>
  <c r="I15" i="36"/>
  <c r="I16" i="36"/>
  <c r="I17" i="36"/>
  <c r="I18" i="36"/>
  <c r="G6" i="36"/>
  <c r="G7" i="36"/>
  <c r="G8" i="36"/>
  <c r="G9" i="36"/>
  <c r="G10" i="36"/>
  <c r="G11" i="36"/>
  <c r="G12" i="36"/>
  <c r="G13" i="36"/>
  <c r="G14" i="36"/>
  <c r="G15" i="36"/>
  <c r="G16" i="36"/>
  <c r="G17" i="36"/>
  <c r="G18" i="36"/>
  <c r="G5" i="36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5" i="36"/>
  <c r="E6" i="36"/>
  <c r="E7" i="36"/>
  <c r="E8" i="36"/>
  <c r="E9" i="36"/>
  <c r="E10" i="36"/>
  <c r="E11" i="36"/>
  <c r="E12" i="36"/>
  <c r="E13" i="36"/>
  <c r="E14" i="36"/>
  <c r="E15" i="36"/>
  <c r="E16" i="36"/>
  <c r="E17" i="36"/>
  <c r="E18" i="36"/>
  <c r="E5" i="36"/>
  <c r="D6" i="36"/>
  <c r="D7" i="36"/>
  <c r="D8" i="36"/>
  <c r="D9" i="36"/>
  <c r="D10" i="36"/>
  <c r="D11" i="36"/>
  <c r="D12" i="36"/>
  <c r="D13" i="36"/>
  <c r="D14" i="36"/>
  <c r="D15" i="36"/>
  <c r="D16" i="36"/>
  <c r="D17" i="36"/>
  <c r="D18" i="36"/>
  <c r="D5" i="36"/>
  <c r="C8" i="36"/>
  <c r="C9" i="36"/>
  <c r="C10" i="36"/>
  <c r="C11" i="36"/>
  <c r="C12" i="36"/>
  <c r="C13" i="36"/>
  <c r="C14" i="36"/>
  <c r="C15" i="36"/>
  <c r="C16" i="36"/>
  <c r="C17" i="36"/>
  <c r="C18" i="36"/>
  <c r="C6" i="36"/>
  <c r="C7" i="36"/>
  <c r="C5" i="36"/>
  <c r="B8" i="36"/>
  <c r="B9" i="36"/>
  <c r="B10" i="36"/>
  <c r="B11" i="36"/>
  <c r="B12" i="36"/>
  <c r="B13" i="36"/>
  <c r="B14" i="36"/>
  <c r="B15" i="36"/>
  <c r="B16" i="36"/>
  <c r="B17" i="36"/>
  <c r="B18" i="36"/>
  <c r="B6" i="36"/>
  <c r="B7" i="36"/>
  <c r="B5" i="36"/>
  <c r="G4" i="36"/>
  <c r="F4" i="36"/>
  <c r="E4" i="36"/>
  <c r="D4" i="36"/>
  <c r="C4" i="36"/>
  <c r="B4" i="36"/>
  <c r="A8" i="37"/>
  <c r="A9" i="37"/>
  <c r="A9" i="1" s="1"/>
  <c r="A10" i="37"/>
  <c r="A10" i="1" s="1"/>
  <c r="A11" i="37"/>
  <c r="A11" i="1" s="1"/>
  <c r="A12" i="37"/>
  <c r="A12" i="1" s="1"/>
  <c r="A13" i="37"/>
  <c r="A13" i="1" s="1"/>
  <c r="A14" i="37"/>
  <c r="A14" i="1" s="1"/>
  <c r="A15" i="37"/>
  <c r="A16" i="37"/>
  <c r="A17" i="37"/>
  <c r="A17" i="1" s="1"/>
  <c r="A18" i="37"/>
  <c r="A18" i="1" s="1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5" i="36"/>
  <c r="H17" i="57"/>
  <c r="G17" i="57"/>
  <c r="F17" i="57"/>
  <c r="E17" i="57"/>
  <c r="I17" i="57" s="1"/>
  <c r="A17" i="57"/>
  <c r="H16" i="57"/>
  <c r="G16" i="57"/>
  <c r="F16" i="57"/>
  <c r="E16" i="57"/>
  <c r="I16" i="57" s="1"/>
  <c r="A16" i="57"/>
  <c r="H15" i="57"/>
  <c r="I15" i="57" s="1"/>
  <c r="G15" i="57"/>
  <c r="F15" i="57"/>
  <c r="E15" i="57"/>
  <c r="A15" i="57"/>
  <c r="H14" i="57"/>
  <c r="G14" i="57"/>
  <c r="F14" i="57"/>
  <c r="I14" i="57" s="1"/>
  <c r="E14" i="57"/>
  <c r="A14" i="57"/>
  <c r="H13" i="57"/>
  <c r="G13" i="57"/>
  <c r="F13" i="57"/>
  <c r="E13" i="57"/>
  <c r="I13" i="57" s="1"/>
  <c r="A13" i="57"/>
  <c r="H12" i="57"/>
  <c r="G12" i="57"/>
  <c r="F12" i="57"/>
  <c r="E12" i="57"/>
  <c r="I12" i="57" s="1"/>
  <c r="A12" i="57"/>
  <c r="H11" i="57"/>
  <c r="I11" i="57" s="1"/>
  <c r="G11" i="57"/>
  <c r="F11" i="57"/>
  <c r="E11" i="57"/>
  <c r="A11" i="57"/>
  <c r="H10" i="57"/>
  <c r="G10" i="57"/>
  <c r="F10" i="57"/>
  <c r="I10" i="57" s="1"/>
  <c r="E10" i="57"/>
  <c r="A10" i="57"/>
  <c r="H9" i="57"/>
  <c r="G9" i="57"/>
  <c r="F9" i="57"/>
  <c r="E9" i="57"/>
  <c r="I9" i="57" s="1"/>
  <c r="A9" i="57"/>
  <c r="H8" i="57"/>
  <c r="G8" i="57"/>
  <c r="F8" i="57"/>
  <c r="E8" i="57"/>
  <c r="I8" i="57" s="1"/>
  <c r="A8" i="57"/>
  <c r="H7" i="57"/>
  <c r="I7" i="57" s="1"/>
  <c r="G7" i="57"/>
  <c r="F7" i="57"/>
  <c r="E7" i="57"/>
  <c r="A7" i="57"/>
  <c r="H6" i="57"/>
  <c r="G6" i="57"/>
  <c r="F6" i="57"/>
  <c r="I6" i="57" s="1"/>
  <c r="E6" i="57"/>
  <c r="A6" i="57"/>
  <c r="H5" i="57"/>
  <c r="G5" i="57"/>
  <c r="F5" i="57"/>
  <c r="E5" i="57"/>
  <c r="I5" i="57" s="1"/>
  <c r="A5" i="57"/>
  <c r="H4" i="57"/>
  <c r="G4" i="57"/>
  <c r="F4" i="57"/>
  <c r="E4" i="57"/>
  <c r="I4" i="57" s="1"/>
  <c r="A4" i="57"/>
  <c r="I10" i="1" l="1"/>
  <c r="K10" i="1" s="1"/>
  <c r="I13" i="1"/>
  <c r="K13" i="1" s="1"/>
  <c r="I15" i="1"/>
  <c r="K15" i="1" s="1"/>
  <c r="H17" i="56"/>
  <c r="G17" i="56"/>
  <c r="F17" i="56"/>
  <c r="E17" i="56"/>
  <c r="I17" i="56" s="1"/>
  <c r="A17" i="56"/>
  <c r="H16" i="56"/>
  <c r="G16" i="56"/>
  <c r="F16" i="56"/>
  <c r="E16" i="56"/>
  <c r="I16" i="56" s="1"/>
  <c r="A16" i="56"/>
  <c r="H15" i="56"/>
  <c r="I15" i="56" s="1"/>
  <c r="G15" i="56"/>
  <c r="F15" i="56"/>
  <c r="E15" i="56"/>
  <c r="A15" i="56"/>
  <c r="H14" i="56"/>
  <c r="G14" i="56"/>
  <c r="F14" i="56"/>
  <c r="I14" i="56" s="1"/>
  <c r="E14" i="56"/>
  <c r="A14" i="56"/>
  <c r="H13" i="56"/>
  <c r="G13" i="56"/>
  <c r="F13" i="56"/>
  <c r="E13" i="56"/>
  <c r="I13" i="56" s="1"/>
  <c r="A13" i="56"/>
  <c r="H12" i="56"/>
  <c r="G12" i="56"/>
  <c r="F12" i="56"/>
  <c r="E12" i="56"/>
  <c r="I12" i="56" s="1"/>
  <c r="A12" i="56"/>
  <c r="H11" i="56"/>
  <c r="I11" i="56" s="1"/>
  <c r="G11" i="56"/>
  <c r="F11" i="56"/>
  <c r="E11" i="56"/>
  <c r="A11" i="56"/>
  <c r="H10" i="56"/>
  <c r="G10" i="56"/>
  <c r="F10" i="56"/>
  <c r="I10" i="56" s="1"/>
  <c r="E10" i="56"/>
  <c r="A10" i="56"/>
  <c r="H9" i="56"/>
  <c r="G9" i="56"/>
  <c r="F9" i="56"/>
  <c r="E9" i="56"/>
  <c r="I9" i="56" s="1"/>
  <c r="A9" i="56"/>
  <c r="H8" i="56"/>
  <c r="G8" i="56"/>
  <c r="F8" i="56"/>
  <c r="E8" i="56"/>
  <c r="I8" i="56" s="1"/>
  <c r="A8" i="56"/>
  <c r="H7" i="56"/>
  <c r="I7" i="56" s="1"/>
  <c r="G7" i="56"/>
  <c r="F7" i="56"/>
  <c r="E7" i="56"/>
  <c r="A7" i="56"/>
  <c r="H6" i="56"/>
  <c r="G6" i="56"/>
  <c r="F6" i="56"/>
  <c r="I6" i="56" s="1"/>
  <c r="E6" i="56"/>
  <c r="A6" i="56"/>
  <c r="H5" i="56"/>
  <c r="G5" i="56"/>
  <c r="F5" i="56"/>
  <c r="E5" i="56"/>
  <c r="I5" i="56" s="1"/>
  <c r="A5" i="56"/>
  <c r="H4" i="56"/>
  <c r="G4" i="56"/>
  <c r="F4" i="56"/>
  <c r="E4" i="56"/>
  <c r="I4" i="56" s="1"/>
  <c r="A4" i="56"/>
  <c r="H17" i="55" l="1"/>
  <c r="G17" i="55"/>
  <c r="F17" i="55"/>
  <c r="E17" i="55"/>
  <c r="I17" i="55" s="1"/>
  <c r="A17" i="55"/>
  <c r="H16" i="55"/>
  <c r="G16" i="55"/>
  <c r="F16" i="55"/>
  <c r="E16" i="55"/>
  <c r="I16" i="55" s="1"/>
  <c r="A16" i="55"/>
  <c r="H15" i="55"/>
  <c r="I15" i="55" s="1"/>
  <c r="G15" i="55"/>
  <c r="F15" i="55"/>
  <c r="E15" i="55"/>
  <c r="A15" i="55"/>
  <c r="H14" i="55"/>
  <c r="G14" i="55"/>
  <c r="F14" i="55"/>
  <c r="I14" i="55" s="1"/>
  <c r="E14" i="55"/>
  <c r="A14" i="55"/>
  <c r="H13" i="55"/>
  <c r="G13" i="55"/>
  <c r="F13" i="55"/>
  <c r="E13" i="55"/>
  <c r="I13" i="55" s="1"/>
  <c r="A13" i="55"/>
  <c r="H12" i="55"/>
  <c r="G12" i="55"/>
  <c r="F12" i="55"/>
  <c r="E12" i="55"/>
  <c r="I12" i="55" s="1"/>
  <c r="A12" i="55"/>
  <c r="H11" i="55"/>
  <c r="I11" i="55" s="1"/>
  <c r="G11" i="55"/>
  <c r="F11" i="55"/>
  <c r="E11" i="55"/>
  <c r="A11" i="55"/>
  <c r="H10" i="55"/>
  <c r="G10" i="55"/>
  <c r="F10" i="55"/>
  <c r="I10" i="55" s="1"/>
  <c r="E10" i="55"/>
  <c r="A10" i="55"/>
  <c r="H9" i="55"/>
  <c r="G9" i="55"/>
  <c r="F9" i="55"/>
  <c r="E9" i="55"/>
  <c r="I9" i="55" s="1"/>
  <c r="A9" i="55"/>
  <c r="H8" i="55"/>
  <c r="G8" i="55"/>
  <c r="F8" i="55"/>
  <c r="E8" i="55"/>
  <c r="I8" i="55" s="1"/>
  <c r="A8" i="55"/>
  <c r="H7" i="55"/>
  <c r="I7" i="55" s="1"/>
  <c r="G7" i="55"/>
  <c r="F7" i="55"/>
  <c r="E7" i="55"/>
  <c r="A7" i="55"/>
  <c r="H6" i="55"/>
  <c r="G6" i="55"/>
  <c r="F6" i="55"/>
  <c r="I6" i="55" s="1"/>
  <c r="E6" i="55"/>
  <c r="A6" i="55"/>
  <c r="H5" i="55"/>
  <c r="G5" i="55"/>
  <c r="F5" i="55"/>
  <c r="E5" i="55"/>
  <c r="I5" i="55" s="1"/>
  <c r="A5" i="55"/>
  <c r="H4" i="55"/>
  <c r="G4" i="55"/>
  <c r="F4" i="55"/>
  <c r="E4" i="55"/>
  <c r="I4" i="55" s="1"/>
  <c r="A4" i="55"/>
  <c r="H17" i="54" l="1"/>
  <c r="G17" i="54"/>
  <c r="F17" i="54"/>
  <c r="E17" i="54"/>
  <c r="I17" i="54" s="1"/>
  <c r="A17" i="54"/>
  <c r="H16" i="54"/>
  <c r="G16" i="54"/>
  <c r="F16" i="54"/>
  <c r="E16" i="54"/>
  <c r="I16" i="54" s="1"/>
  <c r="A16" i="54"/>
  <c r="H15" i="54"/>
  <c r="I15" i="54" s="1"/>
  <c r="G15" i="54"/>
  <c r="F15" i="54"/>
  <c r="E15" i="54"/>
  <c r="A15" i="54"/>
  <c r="H14" i="54"/>
  <c r="G14" i="54"/>
  <c r="F14" i="54"/>
  <c r="I14" i="54" s="1"/>
  <c r="E14" i="54"/>
  <c r="A14" i="54"/>
  <c r="H13" i="54"/>
  <c r="G13" i="54"/>
  <c r="F13" i="54"/>
  <c r="E13" i="54"/>
  <c r="I13" i="54" s="1"/>
  <c r="A13" i="54"/>
  <c r="H12" i="54"/>
  <c r="G12" i="54"/>
  <c r="F12" i="54"/>
  <c r="E12" i="54"/>
  <c r="I12" i="54" s="1"/>
  <c r="A12" i="54"/>
  <c r="H11" i="54"/>
  <c r="I11" i="54" s="1"/>
  <c r="G11" i="54"/>
  <c r="F11" i="54"/>
  <c r="E11" i="54"/>
  <c r="A11" i="54"/>
  <c r="H10" i="54"/>
  <c r="G10" i="54"/>
  <c r="F10" i="54"/>
  <c r="I10" i="54" s="1"/>
  <c r="E10" i="54"/>
  <c r="A10" i="54"/>
  <c r="H9" i="54"/>
  <c r="G9" i="54"/>
  <c r="F9" i="54"/>
  <c r="E9" i="54"/>
  <c r="I9" i="54" s="1"/>
  <c r="A9" i="54"/>
  <c r="H8" i="54"/>
  <c r="G8" i="54"/>
  <c r="F8" i="54"/>
  <c r="E8" i="54"/>
  <c r="I8" i="54" s="1"/>
  <c r="A8" i="54"/>
  <c r="H7" i="54"/>
  <c r="I7" i="54" s="1"/>
  <c r="G7" i="54"/>
  <c r="F7" i="54"/>
  <c r="E7" i="54"/>
  <c r="A7" i="54"/>
  <c r="H6" i="54"/>
  <c r="G6" i="54"/>
  <c r="F6" i="54"/>
  <c r="I6" i="54" s="1"/>
  <c r="E6" i="54"/>
  <c r="A6" i="54"/>
  <c r="H5" i="54"/>
  <c r="G5" i="54"/>
  <c r="F5" i="54"/>
  <c r="E5" i="54"/>
  <c r="I5" i="54" s="1"/>
  <c r="A5" i="54"/>
  <c r="H4" i="54"/>
  <c r="G4" i="54"/>
  <c r="F4" i="54"/>
  <c r="E4" i="54"/>
  <c r="I4" i="54" s="1"/>
  <c r="A4" i="54"/>
  <c r="H17" i="53" l="1"/>
  <c r="G17" i="53"/>
  <c r="F17" i="53"/>
  <c r="E17" i="53"/>
  <c r="I17" i="53" s="1"/>
  <c r="A17" i="53"/>
  <c r="H16" i="53"/>
  <c r="G16" i="53"/>
  <c r="F16" i="53"/>
  <c r="E16" i="53"/>
  <c r="I16" i="53" s="1"/>
  <c r="A16" i="53"/>
  <c r="H15" i="53"/>
  <c r="I15" i="53" s="1"/>
  <c r="G15" i="53"/>
  <c r="F15" i="53"/>
  <c r="E15" i="53"/>
  <c r="A15" i="53"/>
  <c r="H14" i="53"/>
  <c r="G14" i="53"/>
  <c r="F14" i="53"/>
  <c r="I14" i="53" s="1"/>
  <c r="E14" i="53"/>
  <c r="A14" i="53"/>
  <c r="H13" i="53"/>
  <c r="G13" i="53"/>
  <c r="F13" i="53"/>
  <c r="E13" i="53"/>
  <c r="I13" i="53" s="1"/>
  <c r="A13" i="53"/>
  <c r="H12" i="53"/>
  <c r="G12" i="53"/>
  <c r="F12" i="53"/>
  <c r="E12" i="53"/>
  <c r="I12" i="53" s="1"/>
  <c r="A12" i="53"/>
  <c r="H11" i="53"/>
  <c r="I11" i="53" s="1"/>
  <c r="G11" i="53"/>
  <c r="F11" i="53"/>
  <c r="E11" i="53"/>
  <c r="A11" i="53"/>
  <c r="H10" i="53"/>
  <c r="G10" i="53"/>
  <c r="F10" i="53"/>
  <c r="I10" i="53" s="1"/>
  <c r="E10" i="53"/>
  <c r="A10" i="53"/>
  <c r="H9" i="53"/>
  <c r="G9" i="53"/>
  <c r="F9" i="53"/>
  <c r="E9" i="53"/>
  <c r="I9" i="53" s="1"/>
  <c r="A9" i="53"/>
  <c r="H8" i="53"/>
  <c r="G8" i="53"/>
  <c r="F8" i="53"/>
  <c r="E8" i="53"/>
  <c r="I8" i="53" s="1"/>
  <c r="A8" i="53"/>
  <c r="H7" i="53"/>
  <c r="I7" i="53" s="1"/>
  <c r="G7" i="53"/>
  <c r="F7" i="53"/>
  <c r="E7" i="53"/>
  <c r="A7" i="53"/>
  <c r="H6" i="53"/>
  <c r="G6" i="53"/>
  <c r="F6" i="53"/>
  <c r="I6" i="53" s="1"/>
  <c r="E6" i="53"/>
  <c r="A6" i="53"/>
  <c r="H5" i="53"/>
  <c r="G5" i="53"/>
  <c r="F5" i="53"/>
  <c r="E5" i="53"/>
  <c r="I5" i="53" s="1"/>
  <c r="A5" i="53"/>
  <c r="H4" i="53"/>
  <c r="G4" i="53"/>
  <c r="F4" i="53"/>
  <c r="E4" i="53"/>
  <c r="I4" i="53" s="1"/>
  <c r="A4" i="53"/>
  <c r="H17" i="52"/>
  <c r="G17" i="52"/>
  <c r="F17" i="52"/>
  <c r="E17" i="52"/>
  <c r="I17" i="52" s="1"/>
  <c r="A17" i="52"/>
  <c r="H16" i="52"/>
  <c r="G16" i="52"/>
  <c r="F16" i="52"/>
  <c r="E16" i="52"/>
  <c r="I16" i="52" s="1"/>
  <c r="A16" i="52"/>
  <c r="H15" i="52"/>
  <c r="I15" i="52" s="1"/>
  <c r="G15" i="52"/>
  <c r="F15" i="52"/>
  <c r="E15" i="52"/>
  <c r="A15" i="52"/>
  <c r="H14" i="52"/>
  <c r="G14" i="52"/>
  <c r="F14" i="52"/>
  <c r="I14" i="52" s="1"/>
  <c r="E14" i="52"/>
  <c r="A14" i="52"/>
  <c r="H13" i="52"/>
  <c r="G13" i="52"/>
  <c r="F13" i="52"/>
  <c r="E13" i="52"/>
  <c r="I13" i="52" s="1"/>
  <c r="A13" i="52"/>
  <c r="H12" i="52"/>
  <c r="G12" i="52"/>
  <c r="F12" i="52"/>
  <c r="E12" i="52"/>
  <c r="I12" i="52" s="1"/>
  <c r="A12" i="52"/>
  <c r="H11" i="52"/>
  <c r="I11" i="52" s="1"/>
  <c r="G11" i="52"/>
  <c r="F11" i="52"/>
  <c r="E11" i="52"/>
  <c r="A11" i="52"/>
  <c r="H10" i="52"/>
  <c r="G10" i="52"/>
  <c r="F10" i="52"/>
  <c r="I10" i="52" s="1"/>
  <c r="E10" i="52"/>
  <c r="A10" i="52"/>
  <c r="H9" i="52"/>
  <c r="G9" i="52"/>
  <c r="F9" i="52"/>
  <c r="E9" i="52"/>
  <c r="I9" i="52" s="1"/>
  <c r="A9" i="52"/>
  <c r="H8" i="52"/>
  <c r="G8" i="52"/>
  <c r="F8" i="52"/>
  <c r="E8" i="52"/>
  <c r="I8" i="52" s="1"/>
  <c r="A8" i="52"/>
  <c r="H7" i="52"/>
  <c r="I7" i="52" s="1"/>
  <c r="G7" i="52"/>
  <c r="F7" i="52"/>
  <c r="E7" i="52"/>
  <c r="A7" i="52"/>
  <c r="H6" i="52"/>
  <c r="G6" i="52"/>
  <c r="F6" i="52"/>
  <c r="I6" i="52" s="1"/>
  <c r="E6" i="52"/>
  <c r="A6" i="52"/>
  <c r="H5" i="52"/>
  <c r="G5" i="52"/>
  <c r="F5" i="52"/>
  <c r="E5" i="52"/>
  <c r="I5" i="52" s="1"/>
  <c r="A5" i="52"/>
  <c r="H4" i="52"/>
  <c r="G4" i="52"/>
  <c r="F4" i="52"/>
  <c r="E4" i="52"/>
  <c r="A4" i="52"/>
  <c r="I7" i="36" l="1"/>
  <c r="E7" i="1" l="1"/>
  <c r="B7" i="1"/>
  <c r="C7" i="1"/>
  <c r="D7" i="1"/>
  <c r="F7" i="1"/>
  <c r="G7" i="1"/>
  <c r="H7" i="1"/>
  <c r="I7" i="1" l="1"/>
  <c r="A7" i="37"/>
  <c r="A7" i="1" s="1"/>
  <c r="J7" i="1" l="1"/>
  <c r="K7" i="1" s="1"/>
  <c r="D4" i="1"/>
  <c r="E4" i="1"/>
  <c r="G4" i="1"/>
  <c r="A6" i="37"/>
  <c r="A6" i="1" s="1"/>
  <c r="H4" i="1"/>
  <c r="F4" i="1"/>
  <c r="C4" i="1"/>
  <c r="B4" i="1"/>
  <c r="A5" i="37"/>
  <c r="A5" i="1" s="1"/>
  <c r="B5" i="1" l="1"/>
  <c r="C5" i="1"/>
  <c r="H6" i="1"/>
  <c r="G6" i="1"/>
  <c r="F6" i="1"/>
  <c r="E6" i="1"/>
  <c r="D6" i="1"/>
  <c r="C6" i="1"/>
  <c r="B6" i="1"/>
  <c r="H5" i="1"/>
  <c r="G5" i="1"/>
  <c r="F5" i="1"/>
  <c r="E5" i="1"/>
  <c r="D5" i="1"/>
  <c r="I5" i="1" l="1"/>
  <c r="I5" i="36"/>
  <c r="I6" i="36"/>
  <c r="C5" i="37"/>
  <c r="J9" i="36" l="1"/>
  <c r="J17" i="36"/>
  <c r="J12" i="36"/>
  <c r="J10" i="36"/>
  <c r="J18" i="36"/>
  <c r="J6" i="36"/>
  <c r="J15" i="36"/>
  <c r="J11" i="36"/>
  <c r="J5" i="36"/>
  <c r="J13" i="36"/>
  <c r="J7" i="36"/>
  <c r="J8" i="36"/>
  <c r="J16" i="36"/>
  <c r="J14" i="36"/>
  <c r="J5" i="1"/>
  <c r="K5" i="1" s="1"/>
  <c r="J6" i="1"/>
  <c r="I6" i="1"/>
  <c r="L13" i="1" l="1"/>
  <c r="L17" i="1"/>
  <c r="L7" i="1"/>
  <c r="L15" i="1"/>
  <c r="L8" i="1"/>
  <c r="K6" i="1"/>
  <c r="L6" i="1" s="1"/>
  <c r="L14" i="1" l="1"/>
  <c r="L11" i="1"/>
  <c r="L10" i="1"/>
  <c r="L9" i="1"/>
  <c r="L12" i="1"/>
  <c r="L16" i="1"/>
  <c r="L5" i="1"/>
  <c r="L18" i="1"/>
</calcChain>
</file>

<file path=xl/sharedStrings.xml><?xml version="1.0" encoding="utf-8"?>
<sst xmlns="http://schemas.openxmlformats.org/spreadsheetml/2006/main" count="110" uniqueCount="47">
  <si>
    <t>Company/Vendor Name</t>
  </si>
  <si>
    <t>Ranking</t>
  </si>
  <si>
    <r>
      <t>RESPONDENT SUMMARY</t>
    </r>
    <r>
      <rPr>
        <b/>
        <sz val="12"/>
        <color rgb="FFFF0000"/>
        <rFont val="Arial"/>
        <family val="2"/>
      </rPr>
      <t xml:space="preserve"> </t>
    </r>
  </si>
  <si>
    <t>Average  Technical Score</t>
  </si>
  <si>
    <t>Non-Technical Score                      (cost)</t>
  </si>
  <si>
    <t>Average Technical Score</t>
  </si>
  <si>
    <t>Total Score</t>
  </si>
  <si>
    <t xml:space="preserve">RESPONDENT SUMMARY </t>
  </si>
  <si>
    <t>Company/Vendor Name:</t>
  </si>
  <si>
    <t>Criteria 1</t>
  </si>
  <si>
    <t>Criteria 2</t>
  </si>
  <si>
    <t>Criteria 3</t>
  </si>
  <si>
    <t>Criteria 4</t>
  </si>
  <si>
    <t>TOTAL</t>
  </si>
  <si>
    <t>RFP730-17056 Job Order Contract</t>
  </si>
  <si>
    <t>TOTAL With Cost</t>
  </si>
  <si>
    <t>TOTAL Without Cost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</si>
  <si>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</si>
  <si>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</si>
  <si>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</si>
  <si>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</si>
  <si>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</si>
  <si>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</si>
  <si>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</si>
  <si>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Prepared by: Buyer 2 4/19/17</t>
  </si>
  <si>
    <t>Checked by: Senior Buyer 4/19/17</t>
  </si>
  <si>
    <t>RESPONDENT EVALUATION MATRIX</t>
  </si>
  <si>
    <t>Evaluator Name:</t>
  </si>
  <si>
    <t xml:space="preserve">Criteria 1 </t>
  </si>
  <si>
    <r>
      <t xml:space="preserve">Respondent’s proposed Coefficient Multiplier  (Section 4.2)
</t>
    </r>
    <r>
      <rPr>
        <b/>
        <sz val="10"/>
        <color rgb="FFFF0000"/>
        <rFont val="Calibri"/>
        <family val="2"/>
        <scheme val="minor"/>
      </rPr>
      <t xml:space="preserve">
**DO NOT EVALUATE COST.  ONLY EVALUATOR 6 WILL EVALUATE**</t>
    </r>
  </si>
  <si>
    <t>Respondent’s qualifications and experience with a focus on renovations with short durations completed for the University of Houston System (including any component university) or other institutions of higher education (Section 4.3)</t>
  </si>
  <si>
    <t>Respondent’s qualifications and experience of Proposed Construction Team (Section 4.4)</t>
  </si>
  <si>
    <t>Respondent’s demonstrated competence and experience performing renovations and construction services using RS Means (Section 4.5)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</si>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</sst>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6">
    <xf numFmtId="0" fontId="0" fillId="0" borderId="0"/>
    <xf numFmtId="44" fontId="26" fillId="0" borderId="0" applyFont="0" applyFill="0" applyBorder="0" applyAlignment="0" applyProtection="0"/>
    <xf numFmtId="0" fontId="26" fillId="0" borderId="0"/>
    <xf numFmtId="0" fontId="23" fillId="0" borderId="0"/>
    <xf numFmtId="0" fontId="23" fillId="0" borderId="0"/>
    <xf numFmtId="0" fontId="26" fillId="4" borderId="7" applyNumberFormat="0" applyFont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22" borderId="0" applyNumberFormat="0" applyBorder="0" applyAlignment="0" applyProtection="0"/>
    <xf numFmtId="0" fontId="30" fillId="6" borderId="0" applyNumberFormat="0" applyBorder="0" applyAlignment="0" applyProtection="0"/>
    <xf numFmtId="0" fontId="31" fillId="23" borderId="8" applyNumberFormat="0" applyAlignment="0" applyProtection="0"/>
    <xf numFmtId="0" fontId="32" fillId="24" borderId="9" applyNumberFormat="0" applyAlignment="0" applyProtection="0"/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8" applyNumberFormat="0" applyAlignment="0" applyProtection="0"/>
    <xf numFmtId="0" fontId="39" fillId="0" borderId="13" applyNumberFormat="0" applyFill="0" applyAlignment="0" applyProtection="0"/>
    <xf numFmtId="0" fontId="40" fillId="25" borderId="0" applyNumberFormat="0" applyBorder="0" applyAlignment="0" applyProtection="0"/>
    <xf numFmtId="0" fontId="27" fillId="4" borderId="7" applyNumberFormat="0" applyFont="0" applyAlignment="0" applyProtection="0"/>
    <xf numFmtId="0" fontId="41" fillId="23" borderId="14" applyNumberFormat="0" applyAlignment="0" applyProtection="0"/>
    <xf numFmtId="0" fontId="42" fillId="0" borderId="0" applyNumberFormat="0" applyFill="0" applyBorder="0" applyAlignment="0" applyProtection="0"/>
    <xf numFmtId="0" fontId="43" fillId="0" borderId="15" applyNumberFormat="0" applyFill="0" applyAlignment="0" applyProtection="0"/>
    <xf numFmtId="0" fontId="44" fillId="0" borderId="0" applyNumberFormat="0" applyFill="0" applyBorder="0" applyAlignment="0" applyProtection="0"/>
    <xf numFmtId="0" fontId="22" fillId="0" borderId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22" borderId="0" applyNumberFormat="0" applyBorder="0" applyAlignment="0" applyProtection="0"/>
    <xf numFmtId="0" fontId="30" fillId="6" borderId="0" applyNumberFormat="0" applyBorder="0" applyAlignment="0" applyProtection="0"/>
    <xf numFmtId="0" fontId="31" fillId="23" borderId="8" applyNumberFormat="0" applyAlignment="0" applyProtection="0"/>
    <xf numFmtId="0" fontId="32" fillId="24" borderId="9" applyNumberFormat="0" applyAlignment="0" applyProtection="0"/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8" applyNumberFormat="0" applyAlignment="0" applyProtection="0"/>
    <xf numFmtId="0" fontId="39" fillId="0" borderId="13" applyNumberFormat="0" applyFill="0" applyAlignment="0" applyProtection="0"/>
    <xf numFmtId="0" fontId="40" fillId="25" borderId="0" applyNumberFormat="0" applyBorder="0" applyAlignment="0" applyProtection="0"/>
    <xf numFmtId="0" fontId="41" fillId="23" borderId="14" applyNumberFormat="0" applyAlignment="0" applyProtection="0"/>
    <xf numFmtId="0" fontId="42" fillId="0" borderId="0" applyNumberFormat="0" applyFill="0" applyBorder="0" applyAlignment="0" applyProtection="0"/>
    <xf numFmtId="0" fontId="43" fillId="0" borderId="15" applyNumberFormat="0" applyFill="0" applyAlignment="0" applyProtection="0"/>
    <xf numFmtId="0" fontId="44" fillId="0" borderId="0" applyNumberFormat="0" applyFill="0" applyBorder="0" applyAlignment="0" applyProtection="0"/>
    <xf numFmtId="0" fontId="26" fillId="0" borderId="0"/>
    <xf numFmtId="0" fontId="26" fillId="4" borderId="7" applyNumberFormat="0" applyFont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25" fillId="0" borderId="0" xfId="0" applyFont="1"/>
    <xf numFmtId="0" fontId="25" fillId="0" borderId="0" xfId="0" applyFont="1" applyBorder="1"/>
    <xf numFmtId="0" fontId="24" fillId="0" borderId="1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textRotation="90" wrapText="1"/>
    </xf>
    <xf numFmtId="0" fontId="24" fillId="0" borderId="2" xfId="0" applyFont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4" xfId="0" applyFont="1" applyFill="1" applyBorder="1" applyAlignment="1">
      <alignment horizontal="center"/>
    </xf>
    <xf numFmtId="4" fontId="25" fillId="0" borderId="5" xfId="0" applyNumberFormat="1" applyFont="1" applyBorder="1"/>
    <xf numFmtId="0" fontId="25" fillId="3" borderId="6" xfId="0" applyFont="1" applyFill="1" applyBorder="1" applyAlignment="1">
      <alignment horizontal="center"/>
    </xf>
    <xf numFmtId="4" fontId="25" fillId="0" borderId="16" xfId="0" applyNumberFormat="1" applyFont="1" applyBorder="1"/>
    <xf numFmtId="0" fontId="24" fillId="3" borderId="18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5" fillId="0" borderId="0" xfId="0" applyFont="1" applyFill="1"/>
    <xf numFmtId="0" fontId="24" fillId="0" borderId="0" xfId="0" applyFont="1" applyBorder="1" applyAlignment="1"/>
    <xf numFmtId="0" fontId="0" fillId="0" borderId="0" xfId="0" applyBorder="1"/>
    <xf numFmtId="0" fontId="48" fillId="0" borderId="0" xfId="0" applyFont="1"/>
    <xf numFmtId="0" fontId="48" fillId="3" borderId="0" xfId="0" applyFont="1" applyFill="1"/>
    <xf numFmtId="0" fontId="47" fillId="0" borderId="21" xfId="113" applyFont="1" applyBorder="1" applyAlignment="1">
      <alignment horizontal="center"/>
    </xf>
    <xf numFmtId="0" fontId="46" fillId="3" borderId="21" xfId="113" applyFont="1" applyFill="1" applyBorder="1" applyAlignment="1">
      <alignment horizontal="center"/>
    </xf>
    <xf numFmtId="0" fontId="47" fillId="0" borderId="21" xfId="114" applyFont="1" applyBorder="1" applyAlignment="1">
      <alignment horizontal="center"/>
    </xf>
    <xf numFmtId="0" fontId="46" fillId="3" borderId="21" xfId="114" applyFont="1" applyFill="1" applyBorder="1" applyAlignment="1">
      <alignment horizontal="center"/>
    </xf>
    <xf numFmtId="0" fontId="24" fillId="26" borderId="2" xfId="0" applyFont="1" applyFill="1" applyBorder="1" applyAlignment="1">
      <alignment horizontal="center" vertical="center" textRotation="90" wrapText="1"/>
    </xf>
    <xf numFmtId="0" fontId="49" fillId="0" borderId="0" xfId="0" applyFont="1"/>
    <xf numFmtId="0" fontId="47" fillId="0" borderId="0" xfId="0" applyFont="1" applyAlignment="1">
      <alignment horizontal="center"/>
    </xf>
    <xf numFmtId="0" fontId="24" fillId="2" borderId="0" xfId="0" applyFont="1" applyFill="1" applyBorder="1" applyAlignment="1">
      <alignment horizontal="center" vertical="center" wrapText="1"/>
    </xf>
    <xf numFmtId="0" fontId="46" fillId="0" borderId="21" xfId="113" applyFont="1" applyBorder="1" applyAlignment="1">
      <alignment horizontal="center"/>
    </xf>
    <xf numFmtId="0" fontId="46" fillId="0" borderId="21" xfId="114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0" fontId="24" fillId="0" borderId="0" xfId="2" applyFont="1" applyAlignment="1">
      <alignment horizontal="left"/>
    </xf>
    <xf numFmtId="0" fontId="24" fillId="0" borderId="0" xfId="2" applyFont="1" applyAlignment="1"/>
    <xf numFmtId="0" fontId="26" fillId="0" borderId="0" xfId="2"/>
    <xf numFmtId="0" fontId="50" fillId="0" borderId="0" xfId="2" applyFont="1"/>
    <xf numFmtId="0" fontId="50" fillId="27" borderId="0" xfId="2" applyFont="1" applyFill="1" applyBorder="1" applyAlignment="1">
      <alignment horizontal="center"/>
    </xf>
    <xf numFmtId="0" fontId="25" fillId="0" borderId="0" xfId="2" applyFont="1"/>
    <xf numFmtId="0" fontId="51" fillId="0" borderId="22" xfId="2" applyFont="1" applyBorder="1" applyAlignment="1">
      <alignment horizontal="center"/>
    </xf>
    <xf numFmtId="0" fontId="52" fillId="0" borderId="0" xfId="115" applyFont="1"/>
    <xf numFmtId="0" fontId="47" fillId="0" borderId="23" xfId="115" applyFont="1" applyFill="1" applyBorder="1" applyAlignment="1">
      <alignment horizontal="left" vertical="center" wrapText="1"/>
    </xf>
    <xf numFmtId="0" fontId="47" fillId="0" borderId="24" xfId="115" applyFont="1" applyFill="1" applyBorder="1" applyAlignment="1">
      <alignment horizontal="left" vertical="center" wrapText="1"/>
    </xf>
    <xf numFmtId="0" fontId="47" fillId="0" borderId="18" xfId="115" applyFont="1" applyFill="1" applyBorder="1" applyAlignment="1">
      <alignment horizontal="left" vertical="center" wrapText="1"/>
    </xf>
    <xf numFmtId="0" fontId="46" fillId="3" borderId="25" xfId="115" applyFont="1" applyFill="1" applyBorder="1" applyAlignment="1">
      <alignment horizontal="center" vertical="center"/>
    </xf>
    <xf numFmtId="0" fontId="46" fillId="0" borderId="0" xfId="115" applyFont="1" applyAlignment="1">
      <alignment horizontal="center"/>
    </xf>
    <xf numFmtId="0" fontId="47" fillId="28" borderId="26" xfId="115" applyFont="1" applyFill="1" applyBorder="1" applyAlignment="1">
      <alignment horizontal="center"/>
    </xf>
    <xf numFmtId="0" fontId="47" fillId="0" borderId="27" xfId="115" applyFont="1" applyFill="1" applyBorder="1" applyAlignment="1">
      <alignment horizontal="center"/>
    </xf>
    <xf numFmtId="0" fontId="47" fillId="29" borderId="28" xfId="115" applyFont="1" applyFill="1" applyBorder="1" applyAlignment="1">
      <alignment horizontal="center"/>
    </xf>
    <xf numFmtId="0" fontId="46" fillId="28" borderId="26" xfId="115" applyFont="1" applyFill="1" applyBorder="1" applyAlignment="1">
      <alignment horizontal="center"/>
    </xf>
    <xf numFmtId="0" fontId="46" fillId="0" borderId="27" xfId="115" applyFont="1" applyFill="1" applyBorder="1" applyAlignment="1">
      <alignment horizontal="center"/>
    </xf>
    <xf numFmtId="0" fontId="46" fillId="29" borderId="28" xfId="115" applyFont="1" applyFill="1" applyBorder="1" applyAlignment="1">
      <alignment horizontal="center"/>
    </xf>
    <xf numFmtId="0" fontId="52" fillId="0" borderId="29" xfId="115" applyFont="1" applyBorder="1" applyAlignment="1">
      <alignment horizontal="center"/>
    </xf>
    <xf numFmtId="0" fontId="26" fillId="0" borderId="30" xfId="88" applyFont="1" applyFill="1" applyBorder="1" applyAlignment="1">
      <alignment horizontal="center"/>
    </xf>
    <xf numFmtId="0" fontId="48" fillId="28" borderId="31" xfId="115" applyFont="1" applyFill="1" applyBorder="1" applyAlignment="1">
      <alignment horizontal="center"/>
    </xf>
    <xf numFmtId="0" fontId="48" fillId="0" borderId="32" xfId="115" applyFont="1" applyFill="1" applyBorder="1" applyAlignment="1">
      <alignment horizontal="center"/>
    </xf>
    <xf numFmtId="0" fontId="48" fillId="29" borderId="6" xfId="115" applyFont="1" applyFill="1" applyBorder="1" applyAlignment="1">
      <alignment horizontal="center"/>
    </xf>
    <xf numFmtId="0" fontId="52" fillId="28" borderId="31" xfId="115" applyFont="1" applyFill="1" applyBorder="1" applyAlignment="1">
      <alignment horizontal="center"/>
    </xf>
    <xf numFmtId="0" fontId="52" fillId="0" borderId="32" xfId="115" applyFont="1" applyFill="1" applyBorder="1" applyAlignment="1">
      <alignment horizontal="center"/>
    </xf>
    <xf numFmtId="0" fontId="52" fillId="29" borderId="6" xfId="115" applyFont="1" applyFill="1" applyBorder="1" applyAlignment="1">
      <alignment horizontal="center"/>
    </xf>
    <xf numFmtId="0" fontId="52" fillId="3" borderId="29" xfId="115" applyFont="1" applyFill="1" applyBorder="1" applyAlignment="1">
      <alignment horizontal="center"/>
    </xf>
    <xf numFmtId="0" fontId="48" fillId="29" borderId="30" xfId="115" applyFont="1" applyFill="1" applyBorder="1" applyAlignment="1">
      <alignment horizontal="center"/>
    </xf>
    <xf numFmtId="0" fontId="52" fillId="29" borderId="30" xfId="115" applyFont="1" applyFill="1" applyBorder="1" applyAlignment="1">
      <alignment horizontal="center"/>
    </xf>
    <xf numFmtId="0" fontId="26" fillId="0" borderId="0" xfId="2" applyFont="1"/>
    <xf numFmtId="0" fontId="54" fillId="0" borderId="0" xfId="2" applyFont="1" applyAlignment="1">
      <alignment horizontal="center" vertical="top" wrapText="1"/>
    </xf>
    <xf numFmtId="0" fontId="54" fillId="0" borderId="33" xfId="2" applyFont="1" applyBorder="1" applyAlignment="1">
      <alignment horizontal="center" vertical="top" wrapText="1"/>
    </xf>
    <xf numFmtId="0" fontId="54" fillId="2" borderId="34" xfId="2" applyFont="1" applyFill="1" applyBorder="1" applyAlignment="1">
      <alignment horizontal="center"/>
    </xf>
    <xf numFmtId="0" fontId="54" fillId="2" borderId="35" xfId="2" applyFont="1" applyFill="1" applyBorder="1" applyAlignment="1">
      <alignment horizontal="center"/>
    </xf>
    <xf numFmtId="0" fontId="54" fillId="2" borderId="36" xfId="2" applyFont="1" applyFill="1" applyBorder="1" applyAlignment="1">
      <alignment horizontal="center"/>
    </xf>
    <xf numFmtId="0" fontId="26" fillId="0" borderId="37" xfId="2" applyFont="1" applyBorder="1" applyAlignment="1">
      <alignment horizontal="left" vertical="center" wrapText="1"/>
    </xf>
    <xf numFmtId="0" fontId="26" fillId="0" borderId="38" xfId="2" applyFont="1" applyBorder="1" applyAlignment="1">
      <alignment horizontal="left" vertical="center" wrapText="1"/>
    </xf>
    <xf numFmtId="0" fontId="26" fillId="0" borderId="39" xfId="2" applyFont="1" applyBorder="1" applyAlignment="1">
      <alignment horizontal="left" vertical="center" wrapText="1"/>
    </xf>
    <xf numFmtId="0" fontId="26" fillId="0" borderId="37" xfId="2" applyFont="1" applyBorder="1" applyAlignment="1">
      <alignment horizontal="left"/>
    </xf>
    <xf numFmtId="0" fontId="26" fillId="0" borderId="38" xfId="2" applyFont="1" applyBorder="1" applyAlignment="1">
      <alignment horizontal="left"/>
    </xf>
    <xf numFmtId="0" fontId="26" fillId="0" borderId="39" xfId="2" applyFont="1" applyBorder="1" applyAlignment="1">
      <alignment horizontal="left"/>
    </xf>
    <xf numFmtId="0" fontId="26" fillId="0" borderId="40" xfId="2" applyFont="1" applyBorder="1" applyAlignment="1">
      <alignment horizontal="left"/>
    </xf>
    <xf numFmtId="0" fontId="26" fillId="0" borderId="41" xfId="2" applyFont="1" applyBorder="1" applyAlignment="1">
      <alignment horizontal="left"/>
    </xf>
    <xf numFmtId="0" fontId="26" fillId="0" borderId="42" xfId="2" applyFont="1" applyBorder="1" applyAlignment="1">
      <alignment horizontal="left"/>
    </xf>
  </cellXfs>
  <cellStyles count="116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5"/>
    <cellStyle name="Normal 4 14" xfId="106"/>
    <cellStyle name="Normal 4 15" xfId="107"/>
    <cellStyle name="Normal 4 16" xfId="108"/>
    <cellStyle name="Normal 4 17" xfId="109"/>
    <cellStyle name="Normal 4 18" xfId="110"/>
    <cellStyle name="Normal 4 19" xfId="111"/>
    <cellStyle name="Normal 4 2" xfId="47"/>
    <cellStyle name="Normal 4 20" xfId="112"/>
    <cellStyle name="Normal 4 21" xfId="113"/>
    <cellStyle name="Normal 4 22" xfId="114"/>
    <cellStyle name="Normal 4 23" xfId="115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01"/>
    <cellStyle name="Normal 7" xfId="102"/>
    <cellStyle name="Note 2" xfId="5"/>
    <cellStyle name="Note 3" xfId="89"/>
    <cellStyle name="Note 4" xfId="42"/>
    <cellStyle name="Output 2" xfId="84"/>
    <cellStyle name="Output 3" xfId="43"/>
    <cellStyle name="Percent 2" xfId="103"/>
    <cellStyle name="Percent 3" xfId="104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Evaluation%20Matrix%20RFP730-17056%20Job%20Order%20Contract_Areval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Evaluation%20Matrix%20RFP730-17056%20Job%20Order%20Contract_Bog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Evaluation%20Matrix%20RFP730-17056%20Job%20Order%20Contract_Burk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Evaluation%20Matrix%20RFP730-17056%20Job%20Order%20Contract_Jon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Evaluation%20Matrix%20RFP730-17056%20Job%20Order%20Contract_Ruck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Evaluation%20Matrix%20RFP730-17056%20Job%20Order%20Contract_Zebdaou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Evaluation%20Matrix%20RFP730-17056%20Job%20Order%20Contract_Norco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7%20Solicitations/COMPLETED%2003-01-2017%20thru%2008-31-2017/RFP730-17056%20Job%20Order%20Contract/Evaluations/Evaluation%20Matrix%20RFP730-17056%20Job%20Order%20Contra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Alpha Building Corporation</v>
          </cell>
        </row>
        <row r="5">
          <cell r="A5" t="str">
            <v>A-Status</v>
          </cell>
        </row>
        <row r="6">
          <cell r="A6" t="str">
            <v>B.Bell Builders</v>
          </cell>
        </row>
        <row r="7">
          <cell r="A7" t="str">
            <v xml:space="preserve"> Brown and Root</v>
          </cell>
        </row>
        <row r="8">
          <cell r="A8" t="str">
            <v>Dura Pier Facilities Services</v>
          </cell>
        </row>
        <row r="9">
          <cell r="A9" t="str">
            <v>  E. Contractors</v>
          </cell>
        </row>
        <row r="10">
          <cell r="A10" t="str">
            <v xml:space="preserve"> ERC</v>
          </cell>
        </row>
        <row r="11">
          <cell r="A11" t="str">
            <v>Falkenberg Construction</v>
          </cell>
        </row>
        <row r="12">
          <cell r="A12" t="str">
            <v>Horizon</v>
          </cell>
        </row>
        <row r="13">
          <cell r="A13" t="str">
            <v>Jamail and Smith</v>
          </cell>
        </row>
        <row r="14">
          <cell r="A14" t="str">
            <v>P^2MG</v>
          </cell>
        </row>
        <row r="15">
          <cell r="A15" t="str">
            <v>The Trevino Group</v>
          </cell>
        </row>
        <row r="16">
          <cell r="A16" t="str">
            <v>Vaughn Construction</v>
          </cell>
        </row>
        <row r="17">
          <cell r="A17" t="str">
            <v xml:space="preserve"> York Construction</v>
          </cell>
        </row>
      </sheetData>
      <sheetData sheetId="2">
        <row r="3">
          <cell r="C3" t="str">
            <v>Margarita Arevalo</v>
          </cell>
        </row>
        <row r="8">
          <cell r="E8">
            <v>0</v>
          </cell>
          <cell r="H8">
            <v>23.5</v>
          </cell>
          <cell r="K8">
            <v>13.5</v>
          </cell>
          <cell r="N8">
            <v>22.5</v>
          </cell>
        </row>
        <row r="9">
          <cell r="E9">
            <v>0</v>
          </cell>
          <cell r="H9">
            <v>17.5</v>
          </cell>
          <cell r="K9">
            <v>9</v>
          </cell>
          <cell r="N9">
            <v>15</v>
          </cell>
        </row>
        <row r="10">
          <cell r="E10">
            <v>0</v>
          </cell>
          <cell r="H10">
            <v>23.5</v>
          </cell>
          <cell r="K10">
            <v>13.5</v>
          </cell>
          <cell r="N10">
            <v>22.5</v>
          </cell>
        </row>
        <row r="11">
          <cell r="E11">
            <v>0</v>
          </cell>
          <cell r="H11">
            <v>23.5</v>
          </cell>
          <cell r="K11">
            <v>10.5</v>
          </cell>
          <cell r="N11">
            <v>22.5</v>
          </cell>
        </row>
        <row r="12">
          <cell r="E12">
            <v>0</v>
          </cell>
          <cell r="H12">
            <v>17.5</v>
          </cell>
          <cell r="K12">
            <v>12</v>
          </cell>
          <cell r="N12">
            <v>17.5</v>
          </cell>
        </row>
        <row r="13">
          <cell r="E13">
            <v>0</v>
          </cell>
          <cell r="H13">
            <v>15</v>
          </cell>
          <cell r="K13">
            <v>9</v>
          </cell>
          <cell r="N13">
            <v>15</v>
          </cell>
        </row>
        <row r="14">
          <cell r="E14">
            <v>0</v>
          </cell>
          <cell r="H14">
            <v>15</v>
          </cell>
          <cell r="K14">
            <v>9</v>
          </cell>
          <cell r="N14">
            <v>15</v>
          </cell>
        </row>
        <row r="15">
          <cell r="E15">
            <v>0</v>
          </cell>
          <cell r="H15">
            <v>17.5</v>
          </cell>
          <cell r="K15">
            <v>12.899999999999999</v>
          </cell>
          <cell r="N15">
            <v>20</v>
          </cell>
        </row>
        <row r="16">
          <cell r="E16">
            <v>0</v>
          </cell>
          <cell r="H16">
            <v>22.5</v>
          </cell>
          <cell r="K16">
            <v>13.5</v>
          </cell>
          <cell r="N16">
            <v>20</v>
          </cell>
        </row>
        <row r="17">
          <cell r="E17">
            <v>0</v>
          </cell>
          <cell r="H17">
            <v>23.5</v>
          </cell>
          <cell r="K17">
            <v>14.100000000000001</v>
          </cell>
          <cell r="N17">
            <v>22.5</v>
          </cell>
        </row>
        <row r="18">
          <cell r="E18">
            <v>0</v>
          </cell>
          <cell r="H18">
            <v>12.5</v>
          </cell>
          <cell r="K18">
            <v>7.5</v>
          </cell>
          <cell r="N18">
            <v>12.5</v>
          </cell>
        </row>
        <row r="19">
          <cell r="E19">
            <v>0</v>
          </cell>
          <cell r="H19">
            <v>23.5</v>
          </cell>
          <cell r="K19">
            <v>13.200000000000001</v>
          </cell>
          <cell r="N19">
            <v>22.5</v>
          </cell>
        </row>
        <row r="20">
          <cell r="E20">
            <v>0</v>
          </cell>
          <cell r="H20">
            <v>23.5</v>
          </cell>
          <cell r="K20">
            <v>13.5</v>
          </cell>
          <cell r="N20">
            <v>22.5</v>
          </cell>
        </row>
        <row r="21">
          <cell r="E21">
            <v>0</v>
          </cell>
          <cell r="H21">
            <v>20</v>
          </cell>
          <cell r="K21">
            <v>12</v>
          </cell>
          <cell r="N21">
            <v>22.5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Alpha Building Corporation</v>
          </cell>
        </row>
        <row r="5">
          <cell r="A5" t="str">
            <v>A-Status</v>
          </cell>
        </row>
        <row r="6">
          <cell r="A6" t="str">
            <v>B.Bell Builders</v>
          </cell>
        </row>
        <row r="7">
          <cell r="A7" t="str">
            <v xml:space="preserve"> Brown and Root</v>
          </cell>
        </row>
        <row r="8">
          <cell r="A8" t="str">
            <v>Dura Pier Facilities Services</v>
          </cell>
        </row>
        <row r="9">
          <cell r="A9" t="str">
            <v>  E. Contractors</v>
          </cell>
        </row>
        <row r="10">
          <cell r="A10" t="str">
            <v xml:space="preserve"> ERC</v>
          </cell>
        </row>
        <row r="11">
          <cell r="A11" t="str">
            <v>Falkenberg Construction</v>
          </cell>
        </row>
        <row r="12">
          <cell r="A12" t="str">
            <v>Horizon</v>
          </cell>
        </row>
        <row r="13">
          <cell r="A13" t="str">
            <v>Jamail and Smith</v>
          </cell>
        </row>
        <row r="14">
          <cell r="A14" t="str">
            <v>P^2MG</v>
          </cell>
        </row>
        <row r="15">
          <cell r="A15" t="str">
            <v>The Trevino Group</v>
          </cell>
        </row>
        <row r="16">
          <cell r="A16" t="str">
            <v>Vaughn Construction</v>
          </cell>
        </row>
        <row r="17">
          <cell r="A17" t="str">
            <v xml:space="preserve"> York Construction</v>
          </cell>
        </row>
      </sheetData>
      <sheetData sheetId="2">
        <row r="3">
          <cell r="C3" t="str">
            <v>Jerry Bogna</v>
          </cell>
        </row>
        <row r="8">
          <cell r="E8">
            <v>0</v>
          </cell>
          <cell r="H8">
            <v>20</v>
          </cell>
          <cell r="K8">
            <v>12</v>
          </cell>
          <cell r="N8">
            <v>20</v>
          </cell>
        </row>
        <row r="9">
          <cell r="E9">
            <v>0</v>
          </cell>
          <cell r="H9">
            <v>17.5</v>
          </cell>
          <cell r="K9">
            <v>9</v>
          </cell>
          <cell r="N9">
            <v>17.5</v>
          </cell>
        </row>
        <row r="10">
          <cell r="E10">
            <v>0</v>
          </cell>
          <cell r="H10">
            <v>22.5</v>
          </cell>
          <cell r="K10">
            <v>12</v>
          </cell>
          <cell r="N10">
            <v>20</v>
          </cell>
        </row>
        <row r="11">
          <cell r="E11">
            <v>0</v>
          </cell>
          <cell r="H11">
            <v>22.5</v>
          </cell>
          <cell r="K11">
            <v>12</v>
          </cell>
          <cell r="N11">
            <v>20</v>
          </cell>
        </row>
        <row r="12">
          <cell r="E12">
            <v>0</v>
          </cell>
          <cell r="H12">
            <v>15</v>
          </cell>
          <cell r="K12">
            <v>9</v>
          </cell>
          <cell r="N12">
            <v>15</v>
          </cell>
        </row>
        <row r="13">
          <cell r="E13">
            <v>0</v>
          </cell>
          <cell r="H13">
            <v>12.5</v>
          </cell>
          <cell r="K13">
            <v>9</v>
          </cell>
          <cell r="N13">
            <v>15</v>
          </cell>
        </row>
        <row r="14">
          <cell r="E14">
            <v>0</v>
          </cell>
          <cell r="H14">
            <v>5</v>
          </cell>
          <cell r="K14">
            <v>3</v>
          </cell>
          <cell r="N14">
            <v>10</v>
          </cell>
        </row>
        <row r="15">
          <cell r="E15">
            <v>0</v>
          </cell>
          <cell r="H15">
            <v>7.5</v>
          </cell>
          <cell r="K15">
            <v>4.5</v>
          </cell>
          <cell r="N15">
            <v>7.5</v>
          </cell>
        </row>
        <row r="16">
          <cell r="E16">
            <v>0</v>
          </cell>
          <cell r="H16">
            <v>12.5</v>
          </cell>
          <cell r="K16">
            <v>7.5</v>
          </cell>
          <cell r="N16">
            <v>12.5</v>
          </cell>
        </row>
        <row r="17">
          <cell r="E17">
            <v>0</v>
          </cell>
          <cell r="H17">
            <v>20</v>
          </cell>
          <cell r="K17">
            <v>12</v>
          </cell>
          <cell r="N17">
            <v>17.5</v>
          </cell>
        </row>
        <row r="18">
          <cell r="E18">
            <v>0</v>
          </cell>
          <cell r="H18">
            <v>17.5</v>
          </cell>
          <cell r="K18">
            <v>10.5</v>
          </cell>
          <cell r="N18">
            <v>17.5</v>
          </cell>
        </row>
        <row r="19">
          <cell r="E19">
            <v>0</v>
          </cell>
          <cell r="H19">
            <v>20</v>
          </cell>
          <cell r="K19">
            <v>12</v>
          </cell>
          <cell r="N19">
            <v>20</v>
          </cell>
        </row>
        <row r="20">
          <cell r="E20">
            <v>0</v>
          </cell>
          <cell r="H20">
            <v>22.5</v>
          </cell>
          <cell r="K20">
            <v>13.5</v>
          </cell>
          <cell r="N20">
            <v>22.5</v>
          </cell>
        </row>
        <row r="21">
          <cell r="E21">
            <v>0</v>
          </cell>
          <cell r="H21">
            <v>17.5</v>
          </cell>
          <cell r="K21">
            <v>9</v>
          </cell>
          <cell r="N21">
            <v>20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Alpha Building Corporation</v>
          </cell>
        </row>
        <row r="5">
          <cell r="A5" t="str">
            <v>A-Status</v>
          </cell>
        </row>
        <row r="6">
          <cell r="A6" t="str">
            <v>B.Bell Builders</v>
          </cell>
        </row>
        <row r="7">
          <cell r="A7" t="str">
            <v xml:space="preserve"> Brown and Root</v>
          </cell>
        </row>
        <row r="8">
          <cell r="A8" t="str">
            <v>Dura Pier Facilities Services</v>
          </cell>
        </row>
        <row r="9">
          <cell r="A9" t="str">
            <v>  E. Contractors</v>
          </cell>
        </row>
        <row r="10">
          <cell r="A10" t="str">
            <v xml:space="preserve"> ERC</v>
          </cell>
        </row>
        <row r="11">
          <cell r="A11" t="str">
            <v>Falkenberg Construction</v>
          </cell>
        </row>
        <row r="12">
          <cell r="A12" t="str">
            <v>Horizon</v>
          </cell>
        </row>
        <row r="13">
          <cell r="A13" t="str">
            <v>Jamail and Smith</v>
          </cell>
        </row>
        <row r="14">
          <cell r="A14" t="str">
            <v>P^2MG</v>
          </cell>
        </row>
        <row r="15">
          <cell r="A15" t="str">
            <v>The Trevino Group</v>
          </cell>
        </row>
        <row r="16">
          <cell r="A16" t="str">
            <v>Vaughn Construction</v>
          </cell>
        </row>
        <row r="17">
          <cell r="A17" t="str">
            <v xml:space="preserve"> York Construction</v>
          </cell>
        </row>
      </sheetData>
      <sheetData sheetId="2">
        <row r="3">
          <cell r="C3" t="str">
            <v>Kimberly Burks</v>
          </cell>
        </row>
        <row r="8">
          <cell r="E8">
            <v>0</v>
          </cell>
          <cell r="H8">
            <v>17.5</v>
          </cell>
          <cell r="K8">
            <v>11.399999999999999</v>
          </cell>
          <cell r="N8">
            <v>20.5</v>
          </cell>
        </row>
        <row r="9">
          <cell r="E9">
            <v>0</v>
          </cell>
          <cell r="H9">
            <v>21</v>
          </cell>
          <cell r="K9">
            <v>12.299999999999999</v>
          </cell>
          <cell r="N9">
            <v>22</v>
          </cell>
        </row>
        <row r="10">
          <cell r="E10">
            <v>0</v>
          </cell>
          <cell r="H10">
            <v>21</v>
          </cell>
          <cell r="K10">
            <v>12</v>
          </cell>
          <cell r="N10">
            <v>20</v>
          </cell>
        </row>
        <row r="11">
          <cell r="E11">
            <v>0</v>
          </cell>
          <cell r="H11">
            <v>22.5</v>
          </cell>
          <cell r="K11">
            <v>12.899999999999999</v>
          </cell>
          <cell r="N11">
            <v>22.5</v>
          </cell>
        </row>
        <row r="12">
          <cell r="E12">
            <v>0</v>
          </cell>
          <cell r="H12">
            <v>20.5</v>
          </cell>
          <cell r="K12">
            <v>11.399999999999999</v>
          </cell>
          <cell r="N12">
            <v>18.5</v>
          </cell>
        </row>
        <row r="13">
          <cell r="E13">
            <v>0</v>
          </cell>
          <cell r="H13">
            <v>21.5</v>
          </cell>
          <cell r="K13">
            <v>12</v>
          </cell>
          <cell r="N13">
            <v>17.5</v>
          </cell>
        </row>
        <row r="14">
          <cell r="E14">
            <v>0</v>
          </cell>
          <cell r="H14">
            <v>18</v>
          </cell>
          <cell r="K14">
            <v>9</v>
          </cell>
          <cell r="N14">
            <v>17</v>
          </cell>
        </row>
        <row r="15">
          <cell r="E15">
            <v>0</v>
          </cell>
          <cell r="H15">
            <v>17.5</v>
          </cell>
          <cell r="K15">
            <v>12</v>
          </cell>
          <cell r="N15">
            <v>17</v>
          </cell>
        </row>
        <row r="16">
          <cell r="E16">
            <v>0</v>
          </cell>
          <cell r="H16">
            <v>21</v>
          </cell>
          <cell r="K16">
            <v>10.5</v>
          </cell>
          <cell r="N16">
            <v>20</v>
          </cell>
        </row>
        <row r="17">
          <cell r="E17">
            <v>0</v>
          </cell>
          <cell r="H17">
            <v>21.5</v>
          </cell>
          <cell r="K17">
            <v>12.600000000000001</v>
          </cell>
          <cell r="N17">
            <v>21.5</v>
          </cell>
        </row>
        <row r="18">
          <cell r="E18">
            <v>0</v>
          </cell>
          <cell r="H18">
            <v>22.5</v>
          </cell>
          <cell r="K18">
            <v>12</v>
          </cell>
          <cell r="N18">
            <v>17.5</v>
          </cell>
        </row>
        <row r="19">
          <cell r="E19">
            <v>0</v>
          </cell>
          <cell r="H19">
            <v>22</v>
          </cell>
          <cell r="K19">
            <v>12.299999999999999</v>
          </cell>
          <cell r="N19">
            <v>20</v>
          </cell>
        </row>
        <row r="20">
          <cell r="E20">
            <v>0</v>
          </cell>
          <cell r="H20">
            <v>22.5</v>
          </cell>
          <cell r="K20">
            <v>12.899999999999999</v>
          </cell>
          <cell r="N20">
            <v>22</v>
          </cell>
        </row>
        <row r="21">
          <cell r="E21">
            <v>0</v>
          </cell>
          <cell r="H21">
            <v>20.5</v>
          </cell>
          <cell r="K21">
            <v>11.399999999999999</v>
          </cell>
          <cell r="N21">
            <v>21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Alpha Building Corporation</v>
          </cell>
        </row>
        <row r="5">
          <cell r="A5" t="str">
            <v>A-Status</v>
          </cell>
        </row>
        <row r="6">
          <cell r="A6" t="str">
            <v>B.Bell Builders</v>
          </cell>
        </row>
        <row r="7">
          <cell r="A7" t="str">
            <v xml:space="preserve"> Brown and Root</v>
          </cell>
        </row>
        <row r="8">
          <cell r="A8" t="str">
            <v>Dura Pier Facilities Services</v>
          </cell>
        </row>
        <row r="9">
          <cell r="A9" t="str">
            <v>  E. Contractors</v>
          </cell>
        </row>
        <row r="10">
          <cell r="A10" t="str">
            <v xml:space="preserve"> ERC</v>
          </cell>
        </row>
        <row r="11">
          <cell r="A11" t="str">
            <v>Falkenberg Construction</v>
          </cell>
        </row>
        <row r="12">
          <cell r="A12" t="str">
            <v>Horizon</v>
          </cell>
        </row>
        <row r="13">
          <cell r="A13" t="str">
            <v>Jamail and Smith</v>
          </cell>
        </row>
        <row r="14">
          <cell r="A14" t="str">
            <v>P^2MG</v>
          </cell>
        </row>
        <row r="15">
          <cell r="A15" t="str">
            <v>The Trevino Group</v>
          </cell>
        </row>
        <row r="16">
          <cell r="A16" t="str">
            <v>Vaughn Construction</v>
          </cell>
        </row>
        <row r="17">
          <cell r="A17" t="str">
            <v xml:space="preserve"> York Construction</v>
          </cell>
        </row>
      </sheetData>
      <sheetData sheetId="2">
        <row r="3">
          <cell r="C3" t="str">
            <v>Shannon Jones</v>
          </cell>
        </row>
        <row r="8">
          <cell r="E8">
            <v>0</v>
          </cell>
          <cell r="H8">
            <v>23.5</v>
          </cell>
          <cell r="K8">
            <v>15</v>
          </cell>
          <cell r="N8">
            <v>25</v>
          </cell>
        </row>
        <row r="9">
          <cell r="E9">
            <v>0</v>
          </cell>
          <cell r="H9">
            <v>24.5</v>
          </cell>
          <cell r="K9">
            <v>11.399999999999999</v>
          </cell>
          <cell r="N9">
            <v>18</v>
          </cell>
        </row>
        <row r="10">
          <cell r="E10">
            <v>0</v>
          </cell>
          <cell r="H10">
            <v>15</v>
          </cell>
          <cell r="K10">
            <v>9.6000000000000014</v>
          </cell>
          <cell r="N10">
            <v>25</v>
          </cell>
        </row>
        <row r="11">
          <cell r="E11">
            <v>0</v>
          </cell>
          <cell r="H11">
            <v>25</v>
          </cell>
          <cell r="K11">
            <v>14.100000000000001</v>
          </cell>
          <cell r="N11">
            <v>21</v>
          </cell>
        </row>
        <row r="12">
          <cell r="E12">
            <v>0</v>
          </cell>
          <cell r="H12">
            <v>18.5</v>
          </cell>
          <cell r="K12">
            <v>11.7</v>
          </cell>
          <cell r="N12">
            <v>15.5</v>
          </cell>
        </row>
        <row r="13">
          <cell r="E13">
            <v>0</v>
          </cell>
          <cell r="H13">
            <v>25</v>
          </cell>
          <cell r="K13">
            <v>13.799999999999999</v>
          </cell>
          <cell r="N13">
            <v>25</v>
          </cell>
        </row>
        <row r="14">
          <cell r="E14">
            <v>0</v>
          </cell>
          <cell r="H14">
            <v>16</v>
          </cell>
          <cell r="K14">
            <v>9</v>
          </cell>
          <cell r="N14">
            <v>15.5</v>
          </cell>
        </row>
        <row r="15">
          <cell r="E15">
            <v>0</v>
          </cell>
          <cell r="H15">
            <v>19.5</v>
          </cell>
          <cell r="K15">
            <v>15</v>
          </cell>
          <cell r="N15">
            <v>19</v>
          </cell>
        </row>
        <row r="16">
          <cell r="E16">
            <v>0</v>
          </cell>
          <cell r="H16">
            <v>22.5</v>
          </cell>
          <cell r="K16">
            <v>13.200000000000001</v>
          </cell>
          <cell r="N16">
            <v>25</v>
          </cell>
        </row>
        <row r="17">
          <cell r="E17">
            <v>0</v>
          </cell>
          <cell r="H17">
            <v>20.5</v>
          </cell>
          <cell r="K17">
            <v>14.700000000000001</v>
          </cell>
          <cell r="N17">
            <v>25</v>
          </cell>
        </row>
        <row r="18">
          <cell r="E18">
            <v>0</v>
          </cell>
          <cell r="H18">
            <v>20</v>
          </cell>
          <cell r="K18">
            <v>15</v>
          </cell>
          <cell r="N18">
            <v>25</v>
          </cell>
        </row>
        <row r="19">
          <cell r="E19">
            <v>0</v>
          </cell>
          <cell r="H19">
            <v>25</v>
          </cell>
          <cell r="K19">
            <v>15</v>
          </cell>
          <cell r="N19">
            <v>16</v>
          </cell>
        </row>
        <row r="20">
          <cell r="E20">
            <v>0</v>
          </cell>
          <cell r="H20">
            <v>25</v>
          </cell>
          <cell r="K20">
            <v>9.3000000000000007</v>
          </cell>
          <cell r="N20">
            <v>25</v>
          </cell>
        </row>
        <row r="21">
          <cell r="E21">
            <v>0</v>
          </cell>
          <cell r="H21">
            <v>18</v>
          </cell>
          <cell r="K21">
            <v>12.600000000000001</v>
          </cell>
          <cell r="N21">
            <v>15.5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  <sheetName val="Sheet1"/>
    </sheetNames>
    <sheetDataSet>
      <sheetData sheetId="0" refreshError="1"/>
      <sheetData sheetId="1">
        <row r="4">
          <cell r="A4" t="str">
            <v>Alpha Building Corporation</v>
          </cell>
        </row>
        <row r="5">
          <cell r="A5" t="str">
            <v>A-Status</v>
          </cell>
        </row>
        <row r="6">
          <cell r="A6" t="str">
            <v>B.Bell Builders</v>
          </cell>
        </row>
        <row r="7">
          <cell r="A7" t="str">
            <v xml:space="preserve"> Brown and Root</v>
          </cell>
        </row>
        <row r="8">
          <cell r="A8" t="str">
            <v>Dura Pier Facilities Services</v>
          </cell>
        </row>
        <row r="9">
          <cell r="A9" t="str">
            <v>  E. Contractors</v>
          </cell>
        </row>
        <row r="10">
          <cell r="A10" t="str">
            <v xml:space="preserve"> ERC</v>
          </cell>
        </row>
        <row r="11">
          <cell r="A11" t="str">
            <v>Falkenberg Construction</v>
          </cell>
        </row>
        <row r="12">
          <cell r="A12" t="str">
            <v>Horizon</v>
          </cell>
        </row>
        <row r="13">
          <cell r="A13" t="str">
            <v>Jamail and Smith</v>
          </cell>
        </row>
        <row r="14">
          <cell r="A14" t="str">
            <v>P^2MG</v>
          </cell>
        </row>
        <row r="15">
          <cell r="A15" t="str">
            <v>The Trevino Group</v>
          </cell>
        </row>
        <row r="16">
          <cell r="A16" t="str">
            <v>Vaughn Construction</v>
          </cell>
        </row>
        <row r="17">
          <cell r="A17" t="str">
            <v xml:space="preserve"> York Construction</v>
          </cell>
        </row>
      </sheetData>
      <sheetData sheetId="2">
        <row r="3">
          <cell r="C3" t="str">
            <v>Dean Ruck</v>
          </cell>
        </row>
        <row r="8">
          <cell r="E8">
            <v>0</v>
          </cell>
          <cell r="H8">
            <v>17.5</v>
          </cell>
          <cell r="K8">
            <v>10.5</v>
          </cell>
          <cell r="N8">
            <v>17.5</v>
          </cell>
        </row>
        <row r="9">
          <cell r="E9">
            <v>0</v>
          </cell>
          <cell r="H9">
            <v>12.5</v>
          </cell>
          <cell r="K9">
            <v>7.5</v>
          </cell>
          <cell r="N9">
            <v>12.5</v>
          </cell>
        </row>
        <row r="10">
          <cell r="E10">
            <v>0</v>
          </cell>
          <cell r="H10">
            <v>20</v>
          </cell>
          <cell r="K10">
            <v>12</v>
          </cell>
          <cell r="N10">
            <v>20</v>
          </cell>
        </row>
        <row r="11">
          <cell r="E11">
            <v>0</v>
          </cell>
          <cell r="H11">
            <v>21.25</v>
          </cell>
          <cell r="K11">
            <v>12.75</v>
          </cell>
          <cell r="N11">
            <v>21.25</v>
          </cell>
        </row>
        <row r="12">
          <cell r="E12">
            <v>0</v>
          </cell>
          <cell r="H12">
            <v>15</v>
          </cell>
          <cell r="K12">
            <v>7.5</v>
          </cell>
          <cell r="N12">
            <v>15</v>
          </cell>
        </row>
        <row r="13">
          <cell r="E13">
            <v>0</v>
          </cell>
          <cell r="H13">
            <v>15</v>
          </cell>
          <cell r="K13">
            <v>9</v>
          </cell>
          <cell r="N13">
            <v>15</v>
          </cell>
        </row>
        <row r="14">
          <cell r="E14">
            <v>0</v>
          </cell>
          <cell r="H14">
            <v>5</v>
          </cell>
          <cell r="K14">
            <v>3</v>
          </cell>
          <cell r="N14">
            <v>5</v>
          </cell>
        </row>
        <row r="15">
          <cell r="E15">
            <v>0</v>
          </cell>
          <cell r="H15">
            <v>10</v>
          </cell>
          <cell r="K15">
            <v>6</v>
          </cell>
          <cell r="N15">
            <v>10</v>
          </cell>
        </row>
        <row r="16">
          <cell r="E16">
            <v>0</v>
          </cell>
          <cell r="H16">
            <v>17.5</v>
          </cell>
          <cell r="K16">
            <v>10.5</v>
          </cell>
          <cell r="N16">
            <v>17.5</v>
          </cell>
        </row>
        <row r="17">
          <cell r="E17">
            <v>0</v>
          </cell>
          <cell r="H17">
            <v>20</v>
          </cell>
          <cell r="K17">
            <v>12</v>
          </cell>
          <cell r="N17">
            <v>20</v>
          </cell>
        </row>
        <row r="18">
          <cell r="E18">
            <v>0</v>
          </cell>
          <cell r="H18">
            <v>20</v>
          </cell>
          <cell r="K18">
            <v>9</v>
          </cell>
          <cell r="N18">
            <v>17.5</v>
          </cell>
        </row>
        <row r="19">
          <cell r="E19">
            <v>0</v>
          </cell>
          <cell r="H19">
            <v>22.5</v>
          </cell>
          <cell r="K19">
            <v>12</v>
          </cell>
          <cell r="N19">
            <v>20</v>
          </cell>
        </row>
        <row r="20">
          <cell r="E20">
            <v>0</v>
          </cell>
          <cell r="H20">
            <v>25</v>
          </cell>
          <cell r="K20">
            <v>13.5</v>
          </cell>
          <cell r="N20">
            <v>20</v>
          </cell>
        </row>
        <row r="21">
          <cell r="E21">
            <v>0</v>
          </cell>
          <cell r="H21">
            <v>10</v>
          </cell>
          <cell r="K21">
            <v>9</v>
          </cell>
          <cell r="N21">
            <v>15</v>
          </cell>
        </row>
      </sheetData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Alpha Building Corporation</v>
          </cell>
        </row>
        <row r="5">
          <cell r="A5" t="str">
            <v>A-Status</v>
          </cell>
        </row>
        <row r="6">
          <cell r="A6" t="str">
            <v>B.Bell Builders</v>
          </cell>
        </row>
        <row r="7">
          <cell r="A7" t="str">
            <v xml:space="preserve"> Brown and Root</v>
          </cell>
        </row>
        <row r="8">
          <cell r="A8" t="str">
            <v>Dura Pier Facilities Services</v>
          </cell>
        </row>
        <row r="9">
          <cell r="A9" t="str">
            <v>  E. Contractors</v>
          </cell>
        </row>
        <row r="10">
          <cell r="A10" t="str">
            <v xml:space="preserve"> ERC</v>
          </cell>
        </row>
        <row r="11">
          <cell r="A11" t="str">
            <v>Falkenberg Construction</v>
          </cell>
        </row>
        <row r="12">
          <cell r="A12" t="str">
            <v>Horizon</v>
          </cell>
        </row>
        <row r="13">
          <cell r="A13" t="str">
            <v>Jamail and Smith</v>
          </cell>
        </row>
        <row r="14">
          <cell r="A14" t="str">
            <v>P^2MG</v>
          </cell>
        </row>
        <row r="15">
          <cell r="A15" t="str">
            <v>The Trevino Group</v>
          </cell>
        </row>
        <row r="16">
          <cell r="A16" t="str">
            <v>Vaughn Construction</v>
          </cell>
        </row>
        <row r="17">
          <cell r="A17" t="str">
            <v xml:space="preserve"> York Construction</v>
          </cell>
        </row>
      </sheetData>
      <sheetData sheetId="2">
        <row r="3">
          <cell r="C3" t="str">
            <v>Joujou Zebdaoui</v>
          </cell>
        </row>
        <row r="8">
          <cell r="E8">
            <v>25.900000000000002</v>
          </cell>
          <cell r="H8">
            <v>15</v>
          </cell>
          <cell r="K8">
            <v>9</v>
          </cell>
          <cell r="N8">
            <v>15</v>
          </cell>
        </row>
        <row r="9">
          <cell r="E9">
            <v>28.699999999999996</v>
          </cell>
          <cell r="H9">
            <v>16</v>
          </cell>
          <cell r="K9">
            <v>10.5</v>
          </cell>
          <cell r="N9">
            <v>20</v>
          </cell>
        </row>
        <row r="10">
          <cell r="E10">
            <v>23.8</v>
          </cell>
          <cell r="H10">
            <v>19</v>
          </cell>
          <cell r="K10">
            <v>10.8</v>
          </cell>
          <cell r="N10">
            <v>17</v>
          </cell>
        </row>
        <row r="11">
          <cell r="E11">
            <v>30.099999999999998</v>
          </cell>
          <cell r="H11">
            <v>17</v>
          </cell>
          <cell r="K11">
            <v>10.199999999999999</v>
          </cell>
          <cell r="N11">
            <v>15</v>
          </cell>
        </row>
        <row r="12">
          <cell r="E12">
            <v>25.900000000000002</v>
          </cell>
          <cell r="H12">
            <v>15</v>
          </cell>
          <cell r="K12">
            <v>9</v>
          </cell>
          <cell r="N12">
            <v>16.5</v>
          </cell>
        </row>
        <row r="13">
          <cell r="E13">
            <v>27.3</v>
          </cell>
          <cell r="H13">
            <v>14.5</v>
          </cell>
          <cell r="K13">
            <v>8.6999999999999993</v>
          </cell>
          <cell r="N13">
            <v>14.5</v>
          </cell>
        </row>
        <row r="14">
          <cell r="E14">
            <v>30.800000000000004</v>
          </cell>
          <cell r="H14">
            <v>14</v>
          </cell>
          <cell r="K14">
            <v>8.6999999999999993</v>
          </cell>
          <cell r="N14">
            <v>14.5</v>
          </cell>
        </row>
        <row r="15">
          <cell r="E15">
            <v>26.599999999999998</v>
          </cell>
          <cell r="H15">
            <v>14.5</v>
          </cell>
          <cell r="K15">
            <v>9</v>
          </cell>
          <cell r="N15">
            <v>14</v>
          </cell>
        </row>
        <row r="16">
          <cell r="E16">
            <v>29.400000000000002</v>
          </cell>
          <cell r="H16">
            <v>11.5</v>
          </cell>
          <cell r="K16">
            <v>7.1999999999999993</v>
          </cell>
          <cell r="N16">
            <v>14</v>
          </cell>
        </row>
        <row r="17">
          <cell r="E17">
            <v>26.599999999999998</v>
          </cell>
          <cell r="H17">
            <v>18</v>
          </cell>
          <cell r="K17">
            <v>9</v>
          </cell>
          <cell r="N17">
            <v>15</v>
          </cell>
        </row>
        <row r="18">
          <cell r="E18">
            <v>28</v>
          </cell>
          <cell r="H18">
            <v>17</v>
          </cell>
          <cell r="K18">
            <v>9.6000000000000014</v>
          </cell>
          <cell r="N18">
            <v>16.5</v>
          </cell>
        </row>
        <row r="19">
          <cell r="E19">
            <v>24.5</v>
          </cell>
          <cell r="H19">
            <v>17.5</v>
          </cell>
          <cell r="K19">
            <v>10.199999999999999</v>
          </cell>
          <cell r="N19">
            <v>17.5</v>
          </cell>
        </row>
        <row r="20">
          <cell r="E20">
            <v>25.900000000000002</v>
          </cell>
          <cell r="H20">
            <v>19</v>
          </cell>
          <cell r="K20">
            <v>11.100000000000001</v>
          </cell>
          <cell r="N20">
            <v>20</v>
          </cell>
        </row>
        <row r="21">
          <cell r="E21">
            <v>25.2</v>
          </cell>
          <cell r="H21">
            <v>15</v>
          </cell>
          <cell r="K21">
            <v>9</v>
          </cell>
          <cell r="N21">
            <v>14.5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Alpha Building Corporation</v>
          </cell>
        </row>
        <row r="5">
          <cell r="A5" t="str">
            <v>A-Status</v>
          </cell>
        </row>
        <row r="6">
          <cell r="A6" t="str">
            <v>B.Bell Builders</v>
          </cell>
        </row>
        <row r="7">
          <cell r="A7" t="str">
            <v xml:space="preserve"> Brown and Root</v>
          </cell>
        </row>
        <row r="8">
          <cell r="A8" t="str">
            <v>Dura Pier Facilities Services</v>
          </cell>
        </row>
        <row r="9">
          <cell r="A9" t="str">
            <v>  E. Contractors</v>
          </cell>
        </row>
        <row r="10">
          <cell r="A10" t="str">
            <v xml:space="preserve"> ERC</v>
          </cell>
        </row>
        <row r="11">
          <cell r="A11" t="str">
            <v>Falkenberg Construction</v>
          </cell>
        </row>
        <row r="12">
          <cell r="A12" t="str">
            <v>Horizon</v>
          </cell>
        </row>
        <row r="13">
          <cell r="A13" t="str">
            <v>Jamail and Smith</v>
          </cell>
        </row>
        <row r="14">
          <cell r="A14" t="str">
            <v>P^2MG</v>
          </cell>
        </row>
        <row r="15">
          <cell r="A15" t="str">
            <v>The Trevino Group</v>
          </cell>
        </row>
        <row r="16">
          <cell r="A16" t="str">
            <v>Vaughn Construction</v>
          </cell>
        </row>
        <row r="17">
          <cell r="A17" t="str">
            <v xml:space="preserve"> York Construction</v>
          </cell>
        </row>
      </sheetData>
      <sheetData sheetId="2">
        <row r="3">
          <cell r="C3" t="str">
            <v>James G. Norcom, III</v>
          </cell>
        </row>
        <row r="8">
          <cell r="E8">
            <v>0</v>
          </cell>
          <cell r="H8">
            <v>22.5</v>
          </cell>
          <cell r="K8">
            <v>13.5</v>
          </cell>
          <cell r="N8">
            <v>22.5</v>
          </cell>
        </row>
        <row r="9">
          <cell r="E9">
            <v>0</v>
          </cell>
          <cell r="H9">
            <v>15</v>
          </cell>
          <cell r="K9">
            <v>9</v>
          </cell>
          <cell r="N9">
            <v>15</v>
          </cell>
        </row>
        <row r="10">
          <cell r="E10">
            <v>0</v>
          </cell>
          <cell r="H10">
            <v>15</v>
          </cell>
          <cell r="K10">
            <v>13.5</v>
          </cell>
          <cell r="N10">
            <v>22.5</v>
          </cell>
        </row>
        <row r="11">
          <cell r="E11">
            <v>0</v>
          </cell>
          <cell r="H11">
            <v>22.5</v>
          </cell>
          <cell r="K11">
            <v>13.5</v>
          </cell>
          <cell r="N11">
            <v>22.5</v>
          </cell>
        </row>
        <row r="12">
          <cell r="E12">
            <v>0</v>
          </cell>
          <cell r="H12">
            <v>20</v>
          </cell>
          <cell r="K12">
            <v>12</v>
          </cell>
          <cell r="N12">
            <v>20</v>
          </cell>
        </row>
        <row r="13">
          <cell r="E13">
            <v>0</v>
          </cell>
          <cell r="H13">
            <v>15</v>
          </cell>
          <cell r="K13">
            <v>9</v>
          </cell>
          <cell r="N13">
            <v>15</v>
          </cell>
        </row>
        <row r="14">
          <cell r="E14">
            <v>0</v>
          </cell>
          <cell r="H14">
            <v>15</v>
          </cell>
          <cell r="K14">
            <v>9</v>
          </cell>
          <cell r="N14">
            <v>15</v>
          </cell>
        </row>
        <row r="15">
          <cell r="E15">
            <v>0</v>
          </cell>
          <cell r="H15">
            <v>15</v>
          </cell>
          <cell r="K15">
            <v>9</v>
          </cell>
          <cell r="N15">
            <v>15</v>
          </cell>
        </row>
        <row r="16">
          <cell r="E16">
            <v>0</v>
          </cell>
          <cell r="H16">
            <v>20</v>
          </cell>
          <cell r="K16">
            <v>13.5</v>
          </cell>
          <cell r="N16">
            <v>20</v>
          </cell>
        </row>
        <row r="17">
          <cell r="E17">
            <v>0</v>
          </cell>
          <cell r="H17">
            <v>22.5</v>
          </cell>
          <cell r="K17">
            <v>13.5</v>
          </cell>
          <cell r="N17">
            <v>22.5</v>
          </cell>
        </row>
        <row r="18">
          <cell r="E18">
            <v>0</v>
          </cell>
          <cell r="H18">
            <v>20</v>
          </cell>
          <cell r="K18">
            <v>12</v>
          </cell>
          <cell r="N18">
            <v>20</v>
          </cell>
        </row>
        <row r="19">
          <cell r="E19">
            <v>0</v>
          </cell>
          <cell r="H19">
            <v>20</v>
          </cell>
          <cell r="K19">
            <v>12</v>
          </cell>
          <cell r="N19">
            <v>20</v>
          </cell>
        </row>
        <row r="20">
          <cell r="E20">
            <v>0</v>
          </cell>
          <cell r="H20">
            <v>20</v>
          </cell>
          <cell r="K20">
            <v>12</v>
          </cell>
          <cell r="N20">
            <v>20</v>
          </cell>
        </row>
        <row r="21">
          <cell r="E21">
            <v>0</v>
          </cell>
          <cell r="H21">
            <v>15</v>
          </cell>
          <cell r="K21">
            <v>9</v>
          </cell>
          <cell r="N21">
            <v>15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RFP730-17056 Job Order Contract</v>
          </cell>
        </row>
      </sheetData>
      <sheetData sheetId="1">
        <row r="4">
          <cell r="A4" t="str">
            <v>Alpha Building Corporation</v>
          </cell>
        </row>
        <row r="5">
          <cell r="A5" t="str">
            <v>A-Status</v>
          </cell>
        </row>
        <row r="6">
          <cell r="A6" t="str">
            <v>B.Bell Builders</v>
          </cell>
        </row>
        <row r="7">
          <cell r="A7" t="str">
            <v xml:space="preserve"> Brown and Root</v>
          </cell>
        </row>
        <row r="8">
          <cell r="A8" t="str">
            <v>Dura Pier Facilities Services</v>
          </cell>
        </row>
        <row r="9">
          <cell r="A9" t="str">
            <v>  E. Contractors</v>
          </cell>
        </row>
        <row r="10">
          <cell r="A10" t="str">
            <v xml:space="preserve"> ERC</v>
          </cell>
        </row>
        <row r="11">
          <cell r="A11" t="str">
            <v>Falkenberg Construction</v>
          </cell>
        </row>
        <row r="12">
          <cell r="A12" t="str">
            <v>Horizon</v>
          </cell>
        </row>
        <row r="13">
          <cell r="A13" t="str">
            <v>Jamail and Smith</v>
          </cell>
        </row>
        <row r="14">
          <cell r="A14" t="str">
            <v>P^2MG</v>
          </cell>
        </row>
        <row r="15">
          <cell r="A15" t="str">
            <v>The Trevino Group</v>
          </cell>
        </row>
        <row r="16">
          <cell r="A16" t="str">
            <v>Vaughn Construction</v>
          </cell>
        </row>
        <row r="17">
          <cell r="A17" t="str">
            <v xml:space="preserve"> York Construction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B54" sqref="B54"/>
    </sheetView>
  </sheetViews>
  <sheetFormatPr defaultRowHeight="12.75" x14ac:dyDescent="0.2"/>
  <cols>
    <col min="5" max="8" width="9" bestFit="1" customWidth="1"/>
    <col min="9" max="9" width="6.5703125" bestFit="1" customWidth="1"/>
  </cols>
  <sheetData>
    <row r="1" spans="1:9" ht="15.75" x14ac:dyDescent="0.25">
      <c r="A1" s="17" t="s">
        <v>7</v>
      </c>
      <c r="B1" s="17"/>
      <c r="C1" s="17"/>
      <c r="D1" s="17"/>
      <c r="E1" s="28" t="s">
        <v>17</v>
      </c>
      <c r="F1" s="28"/>
      <c r="G1" s="28"/>
      <c r="H1" s="28"/>
      <c r="I1" s="28"/>
    </row>
    <row r="2" spans="1:9" ht="15.75" x14ac:dyDescent="0.25">
      <c r="A2" s="17"/>
      <c r="B2" s="18"/>
      <c r="H2" s="18"/>
    </row>
    <row r="3" spans="1:9" x14ac:dyDescent="0.2">
      <c r="A3" s="29" t="s">
        <v>8</v>
      </c>
      <c r="B3" s="29"/>
      <c r="C3" s="29"/>
      <c r="D3" s="29"/>
      <c r="E3" s="21" t="s">
        <v>9</v>
      </c>
      <c r="F3" s="21" t="s">
        <v>10</v>
      </c>
      <c r="G3" s="21" t="s">
        <v>11</v>
      </c>
      <c r="H3" s="21" t="s">
        <v>12</v>
      </c>
      <c r="I3" s="22" t="s">
        <v>13</v>
      </c>
    </row>
    <row r="4" spans="1:9" x14ac:dyDescent="0.2">
      <c r="A4" s="27" t="str">
        <f>'[1]RFP Submittal'!A4</f>
        <v>Alpha Building Corporation</v>
      </c>
      <c r="B4" s="27"/>
      <c r="C4" s="27"/>
      <c r="D4" s="27"/>
      <c r="E4" s="19">
        <f>[1]Evaluation!E8</f>
        <v>0</v>
      </c>
      <c r="F4" s="19">
        <f>[1]Evaluation!H8</f>
        <v>23.5</v>
      </c>
      <c r="G4" s="19">
        <f>[1]Evaluation!K8</f>
        <v>13.5</v>
      </c>
      <c r="H4" s="19">
        <f>[1]Evaluation!N8</f>
        <v>22.5</v>
      </c>
      <c r="I4" s="20">
        <f>SUM(E4:H4)</f>
        <v>59.5</v>
      </c>
    </row>
    <row r="5" spans="1:9" x14ac:dyDescent="0.2">
      <c r="A5" s="27" t="str">
        <f>'[1]RFP Submittal'!A5</f>
        <v>A-Status</v>
      </c>
      <c r="B5" s="27"/>
      <c r="C5" s="27"/>
      <c r="D5" s="27"/>
      <c r="E5" s="19">
        <f>[1]Evaluation!E9</f>
        <v>0</v>
      </c>
      <c r="F5" s="19">
        <f>[1]Evaluation!H9</f>
        <v>17.5</v>
      </c>
      <c r="G5" s="19">
        <f>[1]Evaluation!K9</f>
        <v>9</v>
      </c>
      <c r="H5" s="19">
        <f>[1]Evaluation!N9</f>
        <v>15</v>
      </c>
      <c r="I5" s="20">
        <f t="shared" ref="I5:I17" si="0">SUM(E5:H5)</f>
        <v>41.5</v>
      </c>
    </row>
    <row r="6" spans="1:9" x14ac:dyDescent="0.2">
      <c r="A6" s="27" t="str">
        <f>'[1]RFP Submittal'!A6</f>
        <v>B.Bell Builders</v>
      </c>
      <c r="B6" s="27"/>
      <c r="C6" s="27"/>
      <c r="D6" s="27"/>
      <c r="E6" s="19">
        <f>[1]Evaluation!E10</f>
        <v>0</v>
      </c>
      <c r="F6" s="19">
        <f>[1]Evaluation!H10</f>
        <v>23.5</v>
      </c>
      <c r="G6" s="19">
        <f>[1]Evaluation!K10</f>
        <v>13.5</v>
      </c>
      <c r="H6" s="19">
        <f>[1]Evaluation!N10</f>
        <v>22.5</v>
      </c>
      <c r="I6" s="20">
        <f t="shared" si="0"/>
        <v>59.5</v>
      </c>
    </row>
    <row r="7" spans="1:9" x14ac:dyDescent="0.2">
      <c r="A7" s="27" t="str">
        <f>'[1]RFP Submittal'!A7</f>
        <v xml:space="preserve"> Brown and Root</v>
      </c>
      <c r="B7" s="27"/>
      <c r="C7" s="27"/>
      <c r="D7" s="27"/>
      <c r="E7" s="19">
        <f>[1]Evaluation!E11</f>
        <v>0</v>
      </c>
      <c r="F7" s="19">
        <f>[1]Evaluation!H11</f>
        <v>23.5</v>
      </c>
      <c r="G7" s="19">
        <f>[1]Evaluation!K11</f>
        <v>10.5</v>
      </c>
      <c r="H7" s="19">
        <f>[1]Evaluation!N11</f>
        <v>22.5</v>
      </c>
      <c r="I7" s="20">
        <f t="shared" si="0"/>
        <v>56.5</v>
      </c>
    </row>
    <row r="8" spans="1:9" x14ac:dyDescent="0.2">
      <c r="A8" s="27" t="str">
        <f>'[1]RFP Submittal'!A8</f>
        <v>Dura Pier Facilities Services</v>
      </c>
      <c r="B8" s="27"/>
      <c r="C8" s="27"/>
      <c r="D8" s="27"/>
      <c r="E8" s="19">
        <f>[1]Evaluation!E12</f>
        <v>0</v>
      </c>
      <c r="F8" s="19">
        <f>[1]Evaluation!H12</f>
        <v>17.5</v>
      </c>
      <c r="G8" s="19">
        <f>[1]Evaluation!K12</f>
        <v>12</v>
      </c>
      <c r="H8" s="19">
        <f>[1]Evaluation!N12</f>
        <v>17.5</v>
      </c>
      <c r="I8" s="20">
        <f t="shared" si="0"/>
        <v>47</v>
      </c>
    </row>
    <row r="9" spans="1:9" x14ac:dyDescent="0.2">
      <c r="A9" s="27" t="str">
        <f>'[1]RFP Submittal'!A9</f>
        <v>  E. Contractors</v>
      </c>
      <c r="B9" s="27"/>
      <c r="C9" s="27"/>
      <c r="D9" s="27"/>
      <c r="E9" s="19">
        <f>[1]Evaluation!E13</f>
        <v>0</v>
      </c>
      <c r="F9" s="19">
        <f>[1]Evaluation!H13</f>
        <v>15</v>
      </c>
      <c r="G9" s="19">
        <f>[1]Evaluation!K13</f>
        <v>9</v>
      </c>
      <c r="H9" s="19">
        <f>[1]Evaluation!N13</f>
        <v>15</v>
      </c>
      <c r="I9" s="20">
        <f t="shared" si="0"/>
        <v>39</v>
      </c>
    </row>
    <row r="10" spans="1:9" x14ac:dyDescent="0.2">
      <c r="A10" s="27" t="str">
        <f>'[1]RFP Submittal'!A10</f>
        <v xml:space="preserve"> ERC</v>
      </c>
      <c r="B10" s="27"/>
      <c r="C10" s="27"/>
      <c r="D10" s="27"/>
      <c r="E10" s="19">
        <f>[1]Evaluation!E14</f>
        <v>0</v>
      </c>
      <c r="F10" s="19">
        <f>[1]Evaluation!H14</f>
        <v>15</v>
      </c>
      <c r="G10" s="19">
        <f>[1]Evaluation!K14</f>
        <v>9</v>
      </c>
      <c r="H10" s="19">
        <f>[1]Evaluation!N14</f>
        <v>15</v>
      </c>
      <c r="I10" s="20">
        <f t="shared" si="0"/>
        <v>39</v>
      </c>
    </row>
    <row r="11" spans="1:9" x14ac:dyDescent="0.2">
      <c r="A11" s="27" t="str">
        <f>'[1]RFP Submittal'!A11</f>
        <v>Falkenberg Construction</v>
      </c>
      <c r="B11" s="27"/>
      <c r="C11" s="27"/>
      <c r="D11" s="27"/>
      <c r="E11" s="19">
        <f>[1]Evaluation!E15</f>
        <v>0</v>
      </c>
      <c r="F11" s="19">
        <f>[1]Evaluation!H15</f>
        <v>17.5</v>
      </c>
      <c r="G11" s="19">
        <f>[1]Evaluation!K15</f>
        <v>12.899999999999999</v>
      </c>
      <c r="H11" s="19">
        <f>[1]Evaluation!N15</f>
        <v>20</v>
      </c>
      <c r="I11" s="20">
        <f t="shared" si="0"/>
        <v>50.4</v>
      </c>
    </row>
    <row r="12" spans="1:9" x14ac:dyDescent="0.2">
      <c r="A12" s="27" t="str">
        <f>'[1]RFP Submittal'!A12</f>
        <v>Horizon</v>
      </c>
      <c r="B12" s="27"/>
      <c r="C12" s="27"/>
      <c r="D12" s="27"/>
      <c r="E12" s="19">
        <f>[1]Evaluation!E16</f>
        <v>0</v>
      </c>
      <c r="F12" s="19">
        <f>[1]Evaluation!H16</f>
        <v>22.5</v>
      </c>
      <c r="G12" s="19">
        <f>[1]Evaluation!K16</f>
        <v>13.5</v>
      </c>
      <c r="H12" s="19">
        <f>[1]Evaluation!N16</f>
        <v>20</v>
      </c>
      <c r="I12" s="20">
        <f t="shared" si="0"/>
        <v>56</v>
      </c>
    </row>
    <row r="13" spans="1:9" x14ac:dyDescent="0.2">
      <c r="A13" s="27" t="str">
        <f>'[1]RFP Submittal'!A13</f>
        <v>Jamail and Smith</v>
      </c>
      <c r="B13" s="27"/>
      <c r="C13" s="27"/>
      <c r="D13" s="27"/>
      <c r="E13" s="19">
        <f>[1]Evaluation!E17</f>
        <v>0</v>
      </c>
      <c r="F13" s="19">
        <f>[1]Evaluation!H17</f>
        <v>23.5</v>
      </c>
      <c r="G13" s="19">
        <f>[1]Evaluation!K17</f>
        <v>14.100000000000001</v>
      </c>
      <c r="H13" s="19">
        <f>[1]Evaluation!N17</f>
        <v>22.5</v>
      </c>
      <c r="I13" s="20">
        <f t="shared" si="0"/>
        <v>60.1</v>
      </c>
    </row>
    <row r="14" spans="1:9" x14ac:dyDescent="0.2">
      <c r="A14" s="27" t="str">
        <f>'[1]RFP Submittal'!A14</f>
        <v>P^2MG</v>
      </c>
      <c r="B14" s="27"/>
      <c r="C14" s="27"/>
      <c r="D14" s="27"/>
      <c r="E14" s="19">
        <f>[1]Evaluation!E18</f>
        <v>0</v>
      </c>
      <c r="F14" s="19">
        <f>[1]Evaluation!H18</f>
        <v>12.5</v>
      </c>
      <c r="G14" s="19">
        <f>[1]Evaluation!K18</f>
        <v>7.5</v>
      </c>
      <c r="H14" s="19">
        <f>[1]Evaluation!N18</f>
        <v>12.5</v>
      </c>
      <c r="I14" s="20">
        <f t="shared" si="0"/>
        <v>32.5</v>
      </c>
    </row>
    <row r="15" spans="1:9" x14ac:dyDescent="0.2">
      <c r="A15" s="27" t="str">
        <f>'[1]RFP Submittal'!A15</f>
        <v>The Trevino Group</v>
      </c>
      <c r="B15" s="27"/>
      <c r="C15" s="27"/>
      <c r="D15" s="27"/>
      <c r="E15" s="19">
        <f>[1]Evaluation!E19</f>
        <v>0</v>
      </c>
      <c r="F15" s="19">
        <f>[1]Evaluation!H19</f>
        <v>23.5</v>
      </c>
      <c r="G15" s="19">
        <f>[1]Evaluation!K19</f>
        <v>13.200000000000001</v>
      </c>
      <c r="H15" s="19">
        <f>[1]Evaluation!N19</f>
        <v>22.5</v>
      </c>
      <c r="I15" s="20">
        <f t="shared" si="0"/>
        <v>59.2</v>
      </c>
    </row>
    <row r="16" spans="1:9" x14ac:dyDescent="0.2">
      <c r="A16" s="27" t="str">
        <f>'[1]RFP Submittal'!A16</f>
        <v>Vaughn Construction</v>
      </c>
      <c r="B16" s="27"/>
      <c r="C16" s="27"/>
      <c r="D16" s="27"/>
      <c r="E16" s="19">
        <f>[1]Evaluation!E20</f>
        <v>0</v>
      </c>
      <c r="F16" s="19">
        <f>[1]Evaluation!H20</f>
        <v>23.5</v>
      </c>
      <c r="G16" s="19">
        <f>[1]Evaluation!K20</f>
        <v>13.5</v>
      </c>
      <c r="H16" s="19">
        <f>[1]Evaluation!N20</f>
        <v>22.5</v>
      </c>
      <c r="I16" s="20">
        <f t="shared" si="0"/>
        <v>59.5</v>
      </c>
    </row>
    <row r="17" spans="1:9" x14ac:dyDescent="0.2">
      <c r="A17" s="27" t="str">
        <f>'[1]RFP Submittal'!A17</f>
        <v xml:space="preserve"> York Construction</v>
      </c>
      <c r="B17" s="27"/>
      <c r="C17" s="27"/>
      <c r="D17" s="27"/>
      <c r="E17" s="19">
        <f>[1]Evaluation!E21</f>
        <v>0</v>
      </c>
      <c r="F17" s="19">
        <f>[1]Evaluation!H21</f>
        <v>20</v>
      </c>
      <c r="G17" s="19">
        <f>[1]Evaluation!K21</f>
        <v>12</v>
      </c>
      <c r="H17" s="19">
        <f>[1]Evaluation!N21</f>
        <v>22.5</v>
      </c>
      <c r="I17" s="20">
        <f t="shared" si="0"/>
        <v>54.5</v>
      </c>
    </row>
  </sheetData>
  <mergeCells count="16">
    <mergeCell ref="A14:D14"/>
    <mergeCell ref="A15:D15"/>
    <mergeCell ref="A16:D16"/>
    <mergeCell ref="A17:D17"/>
    <mergeCell ref="A8:D8"/>
    <mergeCell ref="A9:D9"/>
    <mergeCell ref="A10:D10"/>
    <mergeCell ref="A11:D11"/>
    <mergeCell ref="A12:D12"/>
    <mergeCell ref="A13:D13"/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23"/>
  <sheetViews>
    <sheetView topLeftCell="A16" workbookViewId="0">
      <selection activeCell="H28" sqref="H28"/>
    </sheetView>
  </sheetViews>
  <sheetFormatPr defaultRowHeight="15" x14ac:dyDescent="0.2"/>
  <cols>
    <col min="1" max="1" width="42.5703125" style="1" customWidth="1"/>
    <col min="2" max="2" width="9.28515625" style="1" customWidth="1"/>
    <col min="3" max="8" width="7.5703125" style="1" customWidth="1"/>
    <col min="9" max="11" width="14" style="1" customWidth="1"/>
    <col min="12" max="12" width="10.42578125" style="1" bestFit="1" customWidth="1"/>
    <col min="13" max="13" width="7.5703125" style="1" customWidth="1"/>
    <col min="14" max="14" width="10.42578125" style="1" bestFit="1" customWidth="1"/>
    <col min="15" max="16" width="14.85546875" style="1" customWidth="1"/>
    <col min="17" max="16384" width="9.140625" style="1"/>
  </cols>
  <sheetData>
    <row r="1" spans="1:14" ht="15.75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6.25" customHeight="1" x14ac:dyDescent="0.2">
      <c r="A2" s="32" t="s">
        <v>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5.75" thickBot="1" x14ac:dyDescent="0.25">
      <c r="I3" s="2"/>
      <c r="J3" s="2"/>
      <c r="K3" s="2"/>
      <c r="L3" s="2"/>
      <c r="M3" s="2"/>
      <c r="N3" s="2"/>
    </row>
    <row r="4" spans="1:14" s="7" customFormat="1" ht="124.5" customHeight="1" thickBot="1" x14ac:dyDescent="0.25">
      <c r="A4" s="3" t="s">
        <v>0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25" t="str">
        <f>Technical!G4</f>
        <v>Evaluator 6</v>
      </c>
      <c r="H4" s="4" t="str">
        <f>Technical!H4</f>
        <v>Evaluator 7</v>
      </c>
      <c r="I4" s="13" t="s">
        <v>5</v>
      </c>
      <c r="J4" s="14" t="s">
        <v>4</v>
      </c>
      <c r="K4" s="15" t="s">
        <v>6</v>
      </c>
      <c r="L4" s="12" t="s">
        <v>1</v>
      </c>
    </row>
    <row r="5" spans="1:14" ht="16.5" customHeight="1" x14ac:dyDescent="0.2">
      <c r="A5" s="8" t="str">
        <f>'Non-Technical'!A5</f>
        <v>Alpha Building Corporation</v>
      </c>
      <c r="B5" s="9">
        <f>Technical!B5</f>
        <v>59.5</v>
      </c>
      <c r="C5" s="9">
        <f>Technical!C5</f>
        <v>52</v>
      </c>
      <c r="D5" s="9">
        <f>Technical!D5</f>
        <v>49.4</v>
      </c>
      <c r="E5" s="9">
        <f>Technical!E5</f>
        <v>63.5</v>
      </c>
      <c r="F5" s="9">
        <f>Technical!F5</f>
        <v>45.5</v>
      </c>
      <c r="G5" s="9">
        <f>Technical!G5</f>
        <v>39</v>
      </c>
      <c r="H5" s="9">
        <f>Technical!H5</f>
        <v>58.5</v>
      </c>
      <c r="I5" s="9">
        <f>AVERAGE(B5:H5)</f>
        <v>52.48571428571428</v>
      </c>
      <c r="J5" s="11">
        <f>'Non-Technical'!C5</f>
        <v>25.900000000000002</v>
      </c>
      <c r="K5" s="11">
        <f>I5+J5</f>
        <v>78.385714285714286</v>
      </c>
      <c r="L5" s="10">
        <f>RANK(K5,$K$5:$K$18,0)</f>
        <v>4</v>
      </c>
    </row>
    <row r="6" spans="1:14" ht="16.5" customHeight="1" x14ac:dyDescent="0.2">
      <c r="A6" s="8" t="str">
        <f>'Non-Technical'!A6</f>
        <v>A-Status</v>
      </c>
      <c r="B6" s="9">
        <f>Technical!B6</f>
        <v>41.5</v>
      </c>
      <c r="C6" s="9">
        <f>Technical!C6</f>
        <v>44</v>
      </c>
      <c r="D6" s="9">
        <f>Technical!D6</f>
        <v>55.3</v>
      </c>
      <c r="E6" s="9">
        <f>Technical!E6</f>
        <v>53.9</v>
      </c>
      <c r="F6" s="9">
        <f>Technical!F6</f>
        <v>32.5</v>
      </c>
      <c r="G6" s="9">
        <f>Technical!G6</f>
        <v>46.5</v>
      </c>
      <c r="H6" s="9">
        <f>Technical!H6</f>
        <v>39</v>
      </c>
      <c r="I6" s="9">
        <f>AVERAGE(B6:H6)</f>
        <v>44.671428571428578</v>
      </c>
      <c r="J6" s="11">
        <f>'Non-Technical'!C6</f>
        <v>28.699999999999996</v>
      </c>
      <c r="K6" s="11">
        <f t="shared" ref="K6:K7" si="0">I6+J6</f>
        <v>73.371428571428567</v>
      </c>
      <c r="L6" s="10">
        <f t="shared" ref="L6:L18" si="1">RANK(K6,$K$5:$K$18,0)</f>
        <v>9</v>
      </c>
    </row>
    <row r="7" spans="1:14" x14ac:dyDescent="0.2">
      <c r="A7" s="8" t="str">
        <f>'Non-Technical'!A7</f>
        <v>B.Bell Builders</v>
      </c>
      <c r="B7" s="9">
        <f>Technical!B7</f>
        <v>59.5</v>
      </c>
      <c r="C7" s="9">
        <f>Technical!C7</f>
        <v>54.5</v>
      </c>
      <c r="D7" s="9">
        <f>Technical!D7</f>
        <v>53</v>
      </c>
      <c r="E7" s="9">
        <f>Technical!E7</f>
        <v>49.6</v>
      </c>
      <c r="F7" s="9">
        <f>Technical!F7</f>
        <v>52</v>
      </c>
      <c r="G7" s="9">
        <f>Technical!G7</f>
        <v>46.8</v>
      </c>
      <c r="H7" s="9">
        <f>Technical!H7</f>
        <v>51</v>
      </c>
      <c r="I7" s="9">
        <f t="shared" ref="I7" si="2">AVERAGE(B7:H7)</f>
        <v>52.342857142857149</v>
      </c>
      <c r="J7" s="11">
        <f>'Non-Technical'!C7</f>
        <v>23.8</v>
      </c>
      <c r="K7" s="11">
        <f t="shared" si="0"/>
        <v>76.142857142857153</v>
      </c>
      <c r="L7" s="10">
        <f t="shared" si="1"/>
        <v>7</v>
      </c>
    </row>
    <row r="8" spans="1:14" x14ac:dyDescent="0.2">
      <c r="A8" s="8" t="str">
        <f>'Non-Technical'!A8</f>
        <v xml:space="preserve"> Brown and Root</v>
      </c>
      <c r="B8" s="9">
        <f>Technical!B8</f>
        <v>56.5</v>
      </c>
      <c r="C8" s="9">
        <f>Technical!C8</f>
        <v>54.5</v>
      </c>
      <c r="D8" s="9">
        <f>Technical!D8</f>
        <v>57.9</v>
      </c>
      <c r="E8" s="9">
        <f>Technical!E8</f>
        <v>60.1</v>
      </c>
      <c r="F8" s="9">
        <f>Technical!F8</f>
        <v>55.25</v>
      </c>
      <c r="G8" s="9">
        <f>Technical!G8</f>
        <v>42.2</v>
      </c>
      <c r="H8" s="9">
        <f>Technical!H8</f>
        <v>58.5</v>
      </c>
      <c r="I8" s="9">
        <f t="shared" ref="I8:I18" si="3">AVERAGE(B8:H8)</f>
        <v>54.99285714285714</v>
      </c>
      <c r="J8" s="11">
        <f>'Non-Technical'!C8</f>
        <v>30.099999999999998</v>
      </c>
      <c r="K8" s="11">
        <f t="shared" ref="K8:K18" si="4">I8+J8</f>
        <v>85.092857142857142</v>
      </c>
      <c r="L8" s="10">
        <f t="shared" si="1"/>
        <v>1</v>
      </c>
    </row>
    <row r="9" spans="1:14" x14ac:dyDescent="0.2">
      <c r="A9" s="8" t="str">
        <f>'Non-Technical'!A9</f>
        <v>Dura Pier Facilities Services</v>
      </c>
      <c r="B9" s="9">
        <f>Technical!B9</f>
        <v>47</v>
      </c>
      <c r="C9" s="9">
        <f>Technical!C9</f>
        <v>39</v>
      </c>
      <c r="D9" s="9">
        <f>Technical!D9</f>
        <v>50.4</v>
      </c>
      <c r="E9" s="9">
        <f>Technical!E9</f>
        <v>45.7</v>
      </c>
      <c r="F9" s="9">
        <f>Technical!F9</f>
        <v>37.5</v>
      </c>
      <c r="G9" s="9">
        <f>Technical!G9</f>
        <v>40.5</v>
      </c>
      <c r="H9" s="9">
        <f>Technical!H9</f>
        <v>52</v>
      </c>
      <c r="I9" s="9">
        <f t="shared" si="3"/>
        <v>44.585714285714289</v>
      </c>
      <c r="J9" s="11">
        <f>'Non-Technical'!C9</f>
        <v>25.900000000000002</v>
      </c>
      <c r="K9" s="11">
        <f t="shared" si="4"/>
        <v>70.485714285714295</v>
      </c>
      <c r="L9" s="10">
        <f t="shared" si="1"/>
        <v>11</v>
      </c>
    </row>
    <row r="10" spans="1:14" x14ac:dyDescent="0.2">
      <c r="A10" s="8" t="str">
        <f>'Non-Technical'!A10</f>
        <v>  E. Contractors</v>
      </c>
      <c r="B10" s="9">
        <f>Technical!B10</f>
        <v>39</v>
      </c>
      <c r="C10" s="9">
        <f>Technical!C10</f>
        <v>36.5</v>
      </c>
      <c r="D10" s="9">
        <f>Technical!D10</f>
        <v>51</v>
      </c>
      <c r="E10" s="9">
        <f>Technical!E10</f>
        <v>63.8</v>
      </c>
      <c r="F10" s="9">
        <f>Technical!F10</f>
        <v>39</v>
      </c>
      <c r="G10" s="9">
        <f>Technical!G10</f>
        <v>37.700000000000003</v>
      </c>
      <c r="H10" s="9">
        <f>Technical!H10</f>
        <v>39</v>
      </c>
      <c r="I10" s="9">
        <f t="shared" si="3"/>
        <v>43.714285714285715</v>
      </c>
      <c r="J10" s="11">
        <f>'Non-Technical'!C10</f>
        <v>27.3</v>
      </c>
      <c r="K10" s="11">
        <f t="shared" si="4"/>
        <v>71.01428571428572</v>
      </c>
      <c r="L10" s="10">
        <f t="shared" si="1"/>
        <v>10</v>
      </c>
    </row>
    <row r="11" spans="1:14" x14ac:dyDescent="0.2">
      <c r="A11" s="8" t="str">
        <f>'Non-Technical'!A11</f>
        <v xml:space="preserve"> ERC</v>
      </c>
      <c r="B11" s="9">
        <f>Technical!B11</f>
        <v>39</v>
      </c>
      <c r="C11" s="9">
        <f>Technical!C11</f>
        <v>18</v>
      </c>
      <c r="D11" s="9">
        <f>Technical!D11</f>
        <v>44</v>
      </c>
      <c r="E11" s="9">
        <f>Technical!E11</f>
        <v>40.5</v>
      </c>
      <c r="F11" s="9">
        <f>Technical!F11</f>
        <v>13</v>
      </c>
      <c r="G11" s="9">
        <f>Technical!G11</f>
        <v>37.200000000000003</v>
      </c>
      <c r="H11" s="9">
        <f>Technical!H11</f>
        <v>39</v>
      </c>
      <c r="I11" s="9">
        <f t="shared" si="3"/>
        <v>32.957142857142856</v>
      </c>
      <c r="J11" s="11">
        <f>'Non-Technical'!C11</f>
        <v>30.800000000000004</v>
      </c>
      <c r="K11" s="11">
        <f t="shared" si="4"/>
        <v>63.75714285714286</v>
      </c>
      <c r="L11" s="10">
        <f t="shared" si="1"/>
        <v>14</v>
      </c>
    </row>
    <row r="12" spans="1:14" x14ac:dyDescent="0.2">
      <c r="A12" s="8" t="str">
        <f>'Non-Technical'!A12</f>
        <v>Falkenberg Construction</v>
      </c>
      <c r="B12" s="9">
        <f>Technical!B12</f>
        <v>50.4</v>
      </c>
      <c r="C12" s="9">
        <f>Technical!C12</f>
        <v>19.5</v>
      </c>
      <c r="D12" s="9">
        <f>Technical!D12</f>
        <v>46.5</v>
      </c>
      <c r="E12" s="9">
        <f>Technical!E12</f>
        <v>53.5</v>
      </c>
      <c r="F12" s="9">
        <f>Technical!F12</f>
        <v>26</v>
      </c>
      <c r="G12" s="9">
        <f>Technical!G12</f>
        <v>37.5</v>
      </c>
      <c r="H12" s="9">
        <f>Technical!H12</f>
        <v>39</v>
      </c>
      <c r="I12" s="9">
        <f t="shared" si="3"/>
        <v>38.914285714285711</v>
      </c>
      <c r="J12" s="11">
        <f>'Non-Technical'!C12</f>
        <v>26.599999999999998</v>
      </c>
      <c r="K12" s="11">
        <f t="shared" si="4"/>
        <v>65.514285714285705</v>
      </c>
      <c r="L12" s="10">
        <f t="shared" si="1"/>
        <v>13</v>
      </c>
    </row>
    <row r="13" spans="1:14" x14ac:dyDescent="0.2">
      <c r="A13" s="8" t="str">
        <f>'Non-Technical'!A13</f>
        <v>Horizon</v>
      </c>
      <c r="B13" s="9">
        <f>Technical!B13</f>
        <v>56</v>
      </c>
      <c r="C13" s="9">
        <f>Technical!C13</f>
        <v>32.5</v>
      </c>
      <c r="D13" s="9">
        <f>Technical!D13</f>
        <v>51.5</v>
      </c>
      <c r="E13" s="9">
        <f>Technical!E13</f>
        <v>60.7</v>
      </c>
      <c r="F13" s="9">
        <f>Technical!F13</f>
        <v>45.5</v>
      </c>
      <c r="G13" s="9">
        <f>Technical!G13</f>
        <v>32.700000000000003</v>
      </c>
      <c r="H13" s="9">
        <f>Technical!H13</f>
        <v>53.5</v>
      </c>
      <c r="I13" s="9">
        <f t="shared" si="3"/>
        <v>47.48571428571428</v>
      </c>
      <c r="J13" s="11">
        <f>'Non-Technical'!C13</f>
        <v>29.400000000000002</v>
      </c>
      <c r="K13" s="11">
        <f t="shared" si="4"/>
        <v>76.885714285714286</v>
      </c>
      <c r="L13" s="10">
        <f t="shared" si="1"/>
        <v>6</v>
      </c>
    </row>
    <row r="14" spans="1:14" x14ac:dyDescent="0.2">
      <c r="A14" s="8" t="str">
        <f>'Non-Technical'!A14</f>
        <v>Jamail and Smith</v>
      </c>
      <c r="B14" s="9">
        <f>Technical!B14</f>
        <v>60.1</v>
      </c>
      <c r="C14" s="9">
        <f>Technical!C14</f>
        <v>49.5</v>
      </c>
      <c r="D14" s="9">
        <f>Technical!D14</f>
        <v>55.6</v>
      </c>
      <c r="E14" s="9">
        <f>Technical!E14</f>
        <v>60.2</v>
      </c>
      <c r="F14" s="9">
        <f>Technical!F14</f>
        <v>52</v>
      </c>
      <c r="G14" s="9">
        <f>Technical!G14</f>
        <v>42</v>
      </c>
      <c r="H14" s="9">
        <f>Technical!H14</f>
        <v>58.5</v>
      </c>
      <c r="I14" s="9">
        <f t="shared" si="3"/>
        <v>53.98571428571428</v>
      </c>
      <c r="J14" s="11">
        <f>'Non-Technical'!C14</f>
        <v>26.599999999999998</v>
      </c>
      <c r="K14" s="11">
        <f t="shared" si="4"/>
        <v>80.585714285714275</v>
      </c>
      <c r="L14" s="10">
        <f t="shared" si="1"/>
        <v>3</v>
      </c>
    </row>
    <row r="15" spans="1:14" x14ac:dyDescent="0.2">
      <c r="A15" s="8" t="str">
        <f>'Non-Technical'!A15</f>
        <v>P^2MG</v>
      </c>
      <c r="B15" s="9">
        <f>Technical!B15</f>
        <v>32.5</v>
      </c>
      <c r="C15" s="9">
        <f>Technical!C15</f>
        <v>45.5</v>
      </c>
      <c r="D15" s="9">
        <f>Technical!D15</f>
        <v>52</v>
      </c>
      <c r="E15" s="9">
        <f>Technical!E15</f>
        <v>60</v>
      </c>
      <c r="F15" s="9">
        <f>Technical!F15</f>
        <v>46.5</v>
      </c>
      <c r="G15" s="9">
        <f>Technical!G15</f>
        <v>43.1</v>
      </c>
      <c r="H15" s="9">
        <f>Technical!H15</f>
        <v>52</v>
      </c>
      <c r="I15" s="9">
        <f t="shared" si="3"/>
        <v>47.371428571428574</v>
      </c>
      <c r="J15" s="11">
        <f>'Non-Technical'!C15</f>
        <v>28</v>
      </c>
      <c r="K15" s="11">
        <f t="shared" si="4"/>
        <v>75.371428571428567</v>
      </c>
      <c r="L15" s="10">
        <f t="shared" si="1"/>
        <v>8</v>
      </c>
    </row>
    <row r="16" spans="1:14" x14ac:dyDescent="0.2">
      <c r="A16" s="8" t="str">
        <f>'Non-Technical'!A16</f>
        <v>The Trevino Group</v>
      </c>
      <c r="B16" s="9">
        <f>Technical!B16</f>
        <v>59.2</v>
      </c>
      <c r="C16" s="9">
        <f>Technical!C16</f>
        <v>52</v>
      </c>
      <c r="D16" s="9">
        <f>Technical!D16</f>
        <v>54.3</v>
      </c>
      <c r="E16" s="9">
        <f>Technical!E16</f>
        <v>56</v>
      </c>
      <c r="F16" s="9">
        <f>Technical!F16</f>
        <v>54.5</v>
      </c>
      <c r="G16" s="9">
        <f>Technical!G16</f>
        <v>45.2</v>
      </c>
      <c r="H16" s="9">
        <f>Technical!H16</f>
        <v>52</v>
      </c>
      <c r="I16" s="9">
        <f t="shared" si="3"/>
        <v>53.31428571428571</v>
      </c>
      <c r="J16" s="11">
        <f>'Non-Technical'!C16</f>
        <v>24.5</v>
      </c>
      <c r="K16" s="11">
        <f t="shared" si="4"/>
        <v>77.814285714285717</v>
      </c>
      <c r="L16" s="10">
        <f t="shared" si="1"/>
        <v>5</v>
      </c>
    </row>
    <row r="17" spans="1:12" x14ac:dyDescent="0.2">
      <c r="A17" s="8" t="str">
        <f>'Non-Technical'!A17</f>
        <v>Vaughn Construction</v>
      </c>
      <c r="B17" s="9">
        <f>Technical!B17</f>
        <v>59.5</v>
      </c>
      <c r="C17" s="9">
        <f>Technical!C17</f>
        <v>58.5</v>
      </c>
      <c r="D17" s="9">
        <f>Technical!D17</f>
        <v>57.4</v>
      </c>
      <c r="E17" s="9">
        <f>Technical!E17</f>
        <v>59.3</v>
      </c>
      <c r="F17" s="9">
        <f>Technical!F17</f>
        <v>58.5</v>
      </c>
      <c r="G17" s="9">
        <f>Technical!G17</f>
        <v>50.1</v>
      </c>
      <c r="H17" s="9">
        <f>Technical!H17</f>
        <v>52</v>
      </c>
      <c r="I17" s="9">
        <f t="shared" si="3"/>
        <v>56.471428571428575</v>
      </c>
      <c r="J17" s="11">
        <f>'Non-Technical'!C17</f>
        <v>25.900000000000002</v>
      </c>
      <c r="K17" s="11">
        <f t="shared" si="4"/>
        <v>82.371428571428581</v>
      </c>
      <c r="L17" s="10">
        <f t="shared" si="1"/>
        <v>2</v>
      </c>
    </row>
    <row r="18" spans="1:12" x14ac:dyDescent="0.2">
      <c r="A18" s="8" t="str">
        <f>'Non-Technical'!A18</f>
        <v xml:space="preserve"> York Construction</v>
      </c>
      <c r="B18" s="9">
        <f>Technical!B18</f>
        <v>54.5</v>
      </c>
      <c r="C18" s="9">
        <f>Technical!C18</f>
        <v>46.5</v>
      </c>
      <c r="D18" s="9">
        <f>Technical!D18</f>
        <v>52.9</v>
      </c>
      <c r="E18" s="9">
        <f>Technical!E18</f>
        <v>46.1</v>
      </c>
      <c r="F18" s="9">
        <f>Technical!F18</f>
        <v>34</v>
      </c>
      <c r="G18" s="9">
        <f>Technical!G18</f>
        <v>38.5</v>
      </c>
      <c r="H18" s="9">
        <f>Technical!H18</f>
        <v>39</v>
      </c>
      <c r="I18" s="9">
        <f t="shared" si="3"/>
        <v>44.5</v>
      </c>
      <c r="J18" s="11">
        <f>'Non-Technical'!C18</f>
        <v>25.2</v>
      </c>
      <c r="K18" s="11">
        <f t="shared" si="4"/>
        <v>69.7</v>
      </c>
      <c r="L18" s="10">
        <f t="shared" si="1"/>
        <v>12</v>
      </c>
    </row>
    <row r="21" spans="1:12" x14ac:dyDescent="0.2">
      <c r="A21" s="26" t="s">
        <v>24</v>
      </c>
    </row>
    <row r="23" spans="1:12" x14ac:dyDescent="0.2">
      <c r="A23" s="26" t="s">
        <v>25</v>
      </c>
    </row>
  </sheetData>
  <mergeCells count="2">
    <mergeCell ref="A1:N1"/>
    <mergeCell ref="A2:N2"/>
  </mergeCells>
  <pageMargins left="0.24" right="0.3" top="1" bottom="1" header="0.5" footer="0.5"/>
  <pageSetup scale="81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abSelected="1" workbookViewId="0">
      <selection activeCell="F11" sqref="F11"/>
    </sheetView>
  </sheetViews>
  <sheetFormatPr defaultRowHeight="12.75" x14ac:dyDescent="0.2"/>
  <cols>
    <col min="1" max="1" width="2" style="35" customWidth="1"/>
    <col min="2" max="2" width="27.5703125" style="35" bestFit="1" customWidth="1"/>
    <col min="3" max="3" width="12" style="35" customWidth="1"/>
    <col min="4" max="5" width="10.7109375" style="35" customWidth="1"/>
    <col min="6" max="6" width="12.140625" style="35" customWidth="1"/>
    <col min="7" max="8" width="10.42578125" style="35" customWidth="1"/>
    <col min="9" max="9" width="11.42578125" style="35" customWidth="1"/>
    <col min="10" max="11" width="9" style="35" customWidth="1"/>
    <col min="12" max="12" width="11.42578125" style="35" customWidth="1"/>
    <col min="13" max="14" width="10" style="35" customWidth="1"/>
    <col min="15" max="16384" width="9.140625" style="35"/>
  </cols>
  <sheetData>
    <row r="1" spans="2:16" ht="15.75" x14ac:dyDescent="0.25">
      <c r="B1" s="33" t="s">
        <v>26</v>
      </c>
      <c r="C1" s="33"/>
      <c r="D1" s="33"/>
      <c r="E1" s="34" t="str">
        <f>[8]Cover!A6</f>
        <v>RFP730-17056 Job Order Contract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2:16" ht="15.75" customHeight="1" x14ac:dyDescent="0.25">
      <c r="C2" s="34"/>
      <c r="D2" s="34"/>
      <c r="E2" s="34"/>
      <c r="F2" s="34"/>
      <c r="G2" s="34"/>
    </row>
    <row r="3" spans="2:16" ht="15" customHeight="1" x14ac:dyDescent="0.2">
      <c r="B3" s="36" t="s">
        <v>27</v>
      </c>
      <c r="C3" s="37">
        <f>[8]Cover!E13</f>
        <v>0</v>
      </c>
      <c r="D3" s="37"/>
      <c r="E3" s="37"/>
      <c r="F3" s="37"/>
    </row>
    <row r="4" spans="2:16" ht="15" customHeight="1" x14ac:dyDescent="0.2">
      <c r="F4" s="38"/>
    </row>
    <row r="5" spans="2:16" ht="16.5" thickBot="1" x14ac:dyDescent="0.3">
      <c r="B5" s="38"/>
      <c r="C5" s="39" t="s">
        <v>28</v>
      </c>
      <c r="D5" s="39"/>
      <c r="E5" s="39"/>
      <c r="F5" s="39" t="s">
        <v>10</v>
      </c>
      <c r="G5" s="39"/>
      <c r="H5" s="39"/>
      <c r="I5" s="39" t="s">
        <v>11</v>
      </c>
      <c r="J5" s="39"/>
      <c r="K5" s="39"/>
      <c r="L5" s="39" t="s">
        <v>12</v>
      </c>
      <c r="M5" s="39"/>
      <c r="N5" s="39"/>
    </row>
    <row r="6" spans="2:16" ht="143.25" customHeight="1" x14ac:dyDescent="0.2">
      <c r="B6" s="40"/>
      <c r="C6" s="41" t="s">
        <v>29</v>
      </c>
      <c r="D6" s="42"/>
      <c r="E6" s="43"/>
      <c r="F6" s="41" t="s">
        <v>30</v>
      </c>
      <c r="G6" s="42"/>
      <c r="H6" s="43"/>
      <c r="I6" s="41" t="s">
        <v>31</v>
      </c>
      <c r="J6" s="42"/>
      <c r="K6" s="43"/>
      <c r="L6" s="41" t="s">
        <v>32</v>
      </c>
      <c r="M6" s="42"/>
      <c r="N6" s="43"/>
      <c r="O6" s="44" t="s">
        <v>33</v>
      </c>
    </row>
    <row r="7" spans="2:16" x14ac:dyDescent="0.2">
      <c r="B7" s="45" t="s">
        <v>8</v>
      </c>
      <c r="C7" s="46" t="s">
        <v>34</v>
      </c>
      <c r="D7" s="47" t="s">
        <v>35</v>
      </c>
      <c r="E7" s="48" t="s">
        <v>36</v>
      </c>
      <c r="F7" s="49" t="s">
        <v>34</v>
      </c>
      <c r="G7" s="50" t="s">
        <v>35</v>
      </c>
      <c r="H7" s="51" t="s">
        <v>36</v>
      </c>
      <c r="I7" s="49" t="s">
        <v>34</v>
      </c>
      <c r="J7" s="50" t="s">
        <v>35</v>
      </c>
      <c r="K7" s="51" t="s">
        <v>36</v>
      </c>
      <c r="L7" s="46" t="s">
        <v>34</v>
      </c>
      <c r="M7" s="47" t="s">
        <v>35</v>
      </c>
      <c r="N7" s="48" t="s">
        <v>36</v>
      </c>
      <c r="O7" s="52"/>
    </row>
    <row r="8" spans="2:16" x14ac:dyDescent="0.2">
      <c r="B8" s="53" t="str">
        <f>'[8]RFP Submittal'!A4</f>
        <v>Alpha Building Corporation</v>
      </c>
      <c r="C8" s="54"/>
      <c r="D8" s="55">
        <v>7</v>
      </c>
      <c r="E8" s="56">
        <f>C8*D8</f>
        <v>0</v>
      </c>
      <c r="F8" s="57"/>
      <c r="G8" s="58">
        <v>5</v>
      </c>
      <c r="H8" s="59">
        <f>F8*G8</f>
        <v>0</v>
      </c>
      <c r="I8" s="57"/>
      <c r="J8" s="58">
        <v>3</v>
      </c>
      <c r="K8" s="59">
        <f>I8*J8</f>
        <v>0</v>
      </c>
      <c r="L8" s="54"/>
      <c r="M8" s="55">
        <v>5</v>
      </c>
      <c r="N8" s="56">
        <f>L8*M8</f>
        <v>0</v>
      </c>
      <c r="O8" s="60">
        <f t="shared" ref="O8:O21" si="0">N8+K8+H8+E8</f>
        <v>0</v>
      </c>
    </row>
    <row r="9" spans="2:16" x14ac:dyDescent="0.2">
      <c r="B9" s="53" t="str">
        <f>'[8]RFP Submittal'!A5</f>
        <v>A-Status</v>
      </c>
      <c r="C9" s="54"/>
      <c r="D9" s="55">
        <v>7</v>
      </c>
      <c r="E9" s="56">
        <f t="shared" ref="E9:E21" si="1">C9*D9</f>
        <v>0</v>
      </c>
      <c r="F9" s="57"/>
      <c r="G9" s="58">
        <v>5</v>
      </c>
      <c r="H9" s="59">
        <f t="shared" ref="H9:H21" si="2">F9*G9</f>
        <v>0</v>
      </c>
      <c r="I9" s="57"/>
      <c r="J9" s="58">
        <v>3</v>
      </c>
      <c r="K9" s="59">
        <f t="shared" ref="K9:K21" si="3">I9*J9</f>
        <v>0</v>
      </c>
      <c r="L9" s="54"/>
      <c r="M9" s="55">
        <v>5</v>
      </c>
      <c r="N9" s="56">
        <f t="shared" ref="N9:N21" si="4">L9*M9</f>
        <v>0</v>
      </c>
      <c r="O9" s="60">
        <f t="shared" si="0"/>
        <v>0</v>
      </c>
    </row>
    <row r="10" spans="2:16" x14ac:dyDescent="0.2">
      <c r="B10" s="53" t="str">
        <f>'[8]RFP Submittal'!A6</f>
        <v>B.Bell Builders</v>
      </c>
      <c r="C10" s="54"/>
      <c r="D10" s="55">
        <v>7</v>
      </c>
      <c r="E10" s="56">
        <f t="shared" si="1"/>
        <v>0</v>
      </c>
      <c r="F10" s="57"/>
      <c r="G10" s="58">
        <v>5</v>
      </c>
      <c r="H10" s="59">
        <f t="shared" si="2"/>
        <v>0</v>
      </c>
      <c r="I10" s="57"/>
      <c r="J10" s="58">
        <v>3</v>
      </c>
      <c r="K10" s="59">
        <f t="shared" si="3"/>
        <v>0</v>
      </c>
      <c r="L10" s="54"/>
      <c r="M10" s="55">
        <v>5</v>
      </c>
      <c r="N10" s="56">
        <f t="shared" si="4"/>
        <v>0</v>
      </c>
      <c r="O10" s="60">
        <f t="shared" si="0"/>
        <v>0</v>
      </c>
    </row>
    <row r="11" spans="2:16" x14ac:dyDescent="0.2">
      <c r="B11" s="53" t="str">
        <f>'[8]RFP Submittal'!A7</f>
        <v xml:space="preserve"> Brown and Root</v>
      </c>
      <c r="C11" s="54"/>
      <c r="D11" s="55">
        <v>7</v>
      </c>
      <c r="E11" s="56">
        <f t="shared" si="1"/>
        <v>0</v>
      </c>
      <c r="F11" s="57"/>
      <c r="G11" s="58">
        <v>5</v>
      </c>
      <c r="H11" s="59">
        <f t="shared" si="2"/>
        <v>0</v>
      </c>
      <c r="I11" s="57"/>
      <c r="J11" s="58">
        <v>3</v>
      </c>
      <c r="K11" s="59">
        <f t="shared" si="3"/>
        <v>0</v>
      </c>
      <c r="L11" s="54"/>
      <c r="M11" s="55">
        <v>5</v>
      </c>
      <c r="N11" s="56">
        <f t="shared" si="4"/>
        <v>0</v>
      </c>
      <c r="O11" s="60">
        <f t="shared" si="0"/>
        <v>0</v>
      </c>
    </row>
    <row r="12" spans="2:16" x14ac:dyDescent="0.2">
      <c r="B12" s="53" t="str">
        <f>'[8]RFP Submittal'!A8</f>
        <v>Dura Pier Facilities Services</v>
      </c>
      <c r="C12" s="54"/>
      <c r="D12" s="55">
        <v>7</v>
      </c>
      <c r="E12" s="56">
        <f t="shared" si="1"/>
        <v>0</v>
      </c>
      <c r="F12" s="57"/>
      <c r="G12" s="58">
        <v>5</v>
      </c>
      <c r="H12" s="59">
        <f t="shared" si="2"/>
        <v>0</v>
      </c>
      <c r="I12" s="57"/>
      <c r="J12" s="58">
        <v>3</v>
      </c>
      <c r="K12" s="59">
        <f t="shared" si="3"/>
        <v>0</v>
      </c>
      <c r="L12" s="54"/>
      <c r="M12" s="55">
        <v>5</v>
      </c>
      <c r="N12" s="56">
        <f t="shared" si="4"/>
        <v>0</v>
      </c>
      <c r="O12" s="60">
        <f t="shared" si="0"/>
        <v>0</v>
      </c>
    </row>
    <row r="13" spans="2:16" x14ac:dyDescent="0.2">
      <c r="B13" s="53" t="str">
        <f>'[8]RFP Submittal'!A9</f>
        <v>  E. Contractors</v>
      </c>
      <c r="C13" s="54"/>
      <c r="D13" s="55">
        <v>7</v>
      </c>
      <c r="E13" s="56">
        <f t="shared" si="1"/>
        <v>0</v>
      </c>
      <c r="F13" s="57"/>
      <c r="G13" s="58">
        <v>5</v>
      </c>
      <c r="H13" s="59">
        <f t="shared" si="2"/>
        <v>0</v>
      </c>
      <c r="I13" s="57"/>
      <c r="J13" s="58">
        <v>3</v>
      </c>
      <c r="K13" s="59">
        <f t="shared" si="3"/>
        <v>0</v>
      </c>
      <c r="L13" s="54"/>
      <c r="M13" s="55">
        <v>5</v>
      </c>
      <c r="N13" s="56">
        <f t="shared" si="4"/>
        <v>0</v>
      </c>
      <c r="O13" s="60">
        <f t="shared" si="0"/>
        <v>0</v>
      </c>
    </row>
    <row r="14" spans="2:16" x14ac:dyDescent="0.2">
      <c r="B14" s="53" t="str">
        <f>'[8]RFP Submittal'!A10</f>
        <v xml:space="preserve"> ERC</v>
      </c>
      <c r="C14" s="54"/>
      <c r="D14" s="55">
        <v>7</v>
      </c>
      <c r="E14" s="56">
        <f t="shared" si="1"/>
        <v>0</v>
      </c>
      <c r="F14" s="57"/>
      <c r="G14" s="58">
        <v>5</v>
      </c>
      <c r="H14" s="59">
        <f t="shared" si="2"/>
        <v>0</v>
      </c>
      <c r="I14" s="57"/>
      <c r="J14" s="58">
        <v>3</v>
      </c>
      <c r="K14" s="59">
        <f t="shared" si="3"/>
        <v>0</v>
      </c>
      <c r="L14" s="54"/>
      <c r="M14" s="55">
        <v>5</v>
      </c>
      <c r="N14" s="56">
        <f t="shared" si="4"/>
        <v>0</v>
      </c>
      <c r="O14" s="60">
        <f t="shared" si="0"/>
        <v>0</v>
      </c>
    </row>
    <row r="15" spans="2:16" x14ac:dyDescent="0.2">
      <c r="B15" s="53" t="str">
        <f>'[8]RFP Submittal'!A11</f>
        <v>Falkenberg Construction</v>
      </c>
      <c r="C15" s="54"/>
      <c r="D15" s="55">
        <v>7</v>
      </c>
      <c r="E15" s="56">
        <f t="shared" si="1"/>
        <v>0</v>
      </c>
      <c r="F15" s="57"/>
      <c r="G15" s="58">
        <v>5</v>
      </c>
      <c r="H15" s="59">
        <f t="shared" si="2"/>
        <v>0</v>
      </c>
      <c r="I15" s="57"/>
      <c r="J15" s="58">
        <v>3</v>
      </c>
      <c r="K15" s="59">
        <f t="shared" si="3"/>
        <v>0</v>
      </c>
      <c r="L15" s="54"/>
      <c r="M15" s="55">
        <v>5</v>
      </c>
      <c r="N15" s="56">
        <f t="shared" si="4"/>
        <v>0</v>
      </c>
      <c r="O15" s="60">
        <f t="shared" si="0"/>
        <v>0</v>
      </c>
    </row>
    <row r="16" spans="2:16" x14ac:dyDescent="0.2">
      <c r="B16" s="53" t="str">
        <f>'[8]RFP Submittal'!A12</f>
        <v>Horizon</v>
      </c>
      <c r="C16" s="54"/>
      <c r="D16" s="55">
        <v>7</v>
      </c>
      <c r="E16" s="61">
        <f t="shared" si="1"/>
        <v>0</v>
      </c>
      <c r="F16" s="57"/>
      <c r="G16" s="58">
        <v>5</v>
      </c>
      <c r="H16" s="62">
        <f t="shared" si="2"/>
        <v>0</v>
      </c>
      <c r="I16" s="57"/>
      <c r="J16" s="58">
        <v>3</v>
      </c>
      <c r="K16" s="62">
        <f t="shared" si="3"/>
        <v>0</v>
      </c>
      <c r="L16" s="54"/>
      <c r="M16" s="55">
        <v>5</v>
      </c>
      <c r="N16" s="61">
        <f t="shared" si="4"/>
        <v>0</v>
      </c>
      <c r="O16" s="60">
        <f t="shared" si="0"/>
        <v>0</v>
      </c>
    </row>
    <row r="17" spans="2:15" x14ac:dyDescent="0.2">
      <c r="B17" s="53" t="str">
        <f>'[8]RFP Submittal'!A13</f>
        <v>Jamail and Smith</v>
      </c>
      <c r="C17" s="54"/>
      <c r="D17" s="55">
        <v>7</v>
      </c>
      <c r="E17" s="61">
        <f t="shared" si="1"/>
        <v>0</v>
      </c>
      <c r="F17" s="57"/>
      <c r="G17" s="58">
        <v>5</v>
      </c>
      <c r="H17" s="62">
        <f t="shared" si="2"/>
        <v>0</v>
      </c>
      <c r="I17" s="57"/>
      <c r="J17" s="58">
        <v>3</v>
      </c>
      <c r="K17" s="62">
        <f t="shared" si="3"/>
        <v>0</v>
      </c>
      <c r="L17" s="54"/>
      <c r="M17" s="55">
        <v>5</v>
      </c>
      <c r="N17" s="61">
        <f t="shared" si="4"/>
        <v>0</v>
      </c>
      <c r="O17" s="60">
        <f t="shared" si="0"/>
        <v>0</v>
      </c>
    </row>
    <row r="18" spans="2:15" x14ac:dyDescent="0.2">
      <c r="B18" s="53" t="str">
        <f>'[8]RFP Submittal'!A14</f>
        <v>P^2MG</v>
      </c>
      <c r="C18" s="54"/>
      <c r="D18" s="55">
        <v>7</v>
      </c>
      <c r="E18" s="61">
        <f t="shared" si="1"/>
        <v>0</v>
      </c>
      <c r="F18" s="57"/>
      <c r="G18" s="58">
        <v>5</v>
      </c>
      <c r="H18" s="62">
        <f t="shared" si="2"/>
        <v>0</v>
      </c>
      <c r="I18" s="57"/>
      <c r="J18" s="58">
        <v>3</v>
      </c>
      <c r="K18" s="62">
        <f t="shared" si="3"/>
        <v>0</v>
      </c>
      <c r="L18" s="54"/>
      <c r="M18" s="55">
        <v>5</v>
      </c>
      <c r="N18" s="61">
        <f t="shared" si="4"/>
        <v>0</v>
      </c>
      <c r="O18" s="60">
        <f t="shared" si="0"/>
        <v>0</v>
      </c>
    </row>
    <row r="19" spans="2:15" x14ac:dyDescent="0.2">
      <c r="B19" s="53" t="str">
        <f>'[8]RFP Submittal'!A15</f>
        <v>The Trevino Group</v>
      </c>
      <c r="C19" s="54"/>
      <c r="D19" s="55">
        <v>7</v>
      </c>
      <c r="E19" s="61">
        <f t="shared" si="1"/>
        <v>0</v>
      </c>
      <c r="F19" s="57"/>
      <c r="G19" s="58">
        <v>5</v>
      </c>
      <c r="H19" s="62">
        <f t="shared" si="2"/>
        <v>0</v>
      </c>
      <c r="I19" s="57"/>
      <c r="J19" s="58">
        <v>3</v>
      </c>
      <c r="K19" s="62">
        <f t="shared" si="3"/>
        <v>0</v>
      </c>
      <c r="L19" s="54"/>
      <c r="M19" s="55">
        <v>5</v>
      </c>
      <c r="N19" s="61">
        <f t="shared" si="4"/>
        <v>0</v>
      </c>
      <c r="O19" s="60">
        <f t="shared" si="0"/>
        <v>0</v>
      </c>
    </row>
    <row r="20" spans="2:15" x14ac:dyDescent="0.2">
      <c r="B20" s="53" t="str">
        <f>'[8]RFP Submittal'!A16</f>
        <v>Vaughn Construction</v>
      </c>
      <c r="C20" s="54"/>
      <c r="D20" s="55">
        <v>7</v>
      </c>
      <c r="E20" s="61">
        <f t="shared" si="1"/>
        <v>0</v>
      </c>
      <c r="F20" s="57"/>
      <c r="G20" s="58">
        <v>5</v>
      </c>
      <c r="H20" s="62">
        <f t="shared" si="2"/>
        <v>0</v>
      </c>
      <c r="I20" s="57"/>
      <c r="J20" s="58">
        <v>3</v>
      </c>
      <c r="K20" s="62">
        <f t="shared" si="3"/>
        <v>0</v>
      </c>
      <c r="L20" s="54"/>
      <c r="M20" s="55">
        <v>5</v>
      </c>
      <c r="N20" s="61">
        <f t="shared" si="4"/>
        <v>0</v>
      </c>
      <c r="O20" s="60">
        <f t="shared" si="0"/>
        <v>0</v>
      </c>
    </row>
    <row r="21" spans="2:15" x14ac:dyDescent="0.2">
      <c r="B21" s="53" t="str">
        <f>'[8]RFP Submittal'!A17</f>
        <v xml:space="preserve"> York Construction</v>
      </c>
      <c r="C21" s="54"/>
      <c r="D21" s="55">
        <v>7</v>
      </c>
      <c r="E21" s="61">
        <f t="shared" si="1"/>
        <v>0</v>
      </c>
      <c r="F21" s="57"/>
      <c r="G21" s="58">
        <v>5</v>
      </c>
      <c r="H21" s="62">
        <f t="shared" si="2"/>
        <v>0</v>
      </c>
      <c r="I21" s="57"/>
      <c r="J21" s="58">
        <v>3</v>
      </c>
      <c r="K21" s="62">
        <f t="shared" si="3"/>
        <v>0</v>
      </c>
      <c r="L21" s="54"/>
      <c r="M21" s="55">
        <v>5</v>
      </c>
      <c r="N21" s="61">
        <f t="shared" si="4"/>
        <v>0</v>
      </c>
      <c r="O21" s="60">
        <f t="shared" si="0"/>
        <v>0</v>
      </c>
    </row>
    <row r="22" spans="2:15" x14ac:dyDescent="0.2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2:15" x14ac:dyDescent="0.2">
      <c r="B23" s="64" t="s">
        <v>37</v>
      </c>
      <c r="C23" s="64"/>
      <c r="D23" s="64"/>
      <c r="E23" s="64"/>
      <c r="F23" s="63"/>
      <c r="G23" s="63" t="s">
        <v>38</v>
      </c>
      <c r="H23" s="63"/>
      <c r="I23" s="63"/>
      <c r="J23" s="63"/>
      <c r="K23" s="63"/>
      <c r="L23" s="63"/>
      <c r="M23" s="63"/>
      <c r="N23" s="63"/>
      <c r="O23" s="63"/>
    </row>
    <row r="24" spans="2:15" x14ac:dyDescent="0.2">
      <c r="B24" s="64"/>
      <c r="C24" s="64"/>
      <c r="D24" s="64"/>
      <c r="E24" s="64"/>
      <c r="F24" s="63"/>
      <c r="G24" s="63" t="s">
        <v>39</v>
      </c>
      <c r="H24" s="63"/>
      <c r="I24" s="63"/>
      <c r="J24" s="63"/>
      <c r="K24" s="63"/>
      <c r="L24" s="63"/>
      <c r="M24" s="63"/>
      <c r="N24" s="63"/>
      <c r="O24" s="63"/>
    </row>
    <row r="25" spans="2:15" x14ac:dyDescent="0.2">
      <c r="B25" s="64"/>
      <c r="C25" s="64"/>
      <c r="D25" s="64"/>
      <c r="E25" s="64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2:15" ht="13.5" thickBot="1" x14ac:dyDescent="0.25">
      <c r="B26" s="65"/>
      <c r="C26" s="65"/>
      <c r="D26" s="65"/>
      <c r="E26" s="65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pans="2:15" ht="13.5" thickTop="1" x14ac:dyDescent="0.2">
      <c r="B27" s="66" t="s">
        <v>40</v>
      </c>
      <c r="C27" s="67"/>
      <c r="D27" s="67"/>
      <c r="E27" s="68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2:15" x14ac:dyDescent="0.2">
      <c r="B28" s="69" t="s">
        <v>41</v>
      </c>
      <c r="C28" s="70"/>
      <c r="D28" s="70"/>
      <c r="E28" s="71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2:15" x14ac:dyDescent="0.2">
      <c r="B29" s="72" t="s">
        <v>42</v>
      </c>
      <c r="C29" s="73"/>
      <c r="D29" s="73"/>
      <c r="E29" s="74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2:15" x14ac:dyDescent="0.2">
      <c r="B30" s="72" t="s">
        <v>43</v>
      </c>
      <c r="C30" s="73"/>
      <c r="D30" s="73"/>
      <c r="E30" s="74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2:15" x14ac:dyDescent="0.2">
      <c r="B31" s="72" t="s">
        <v>44</v>
      </c>
      <c r="C31" s="73"/>
      <c r="D31" s="73"/>
      <c r="E31" s="74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2:15" x14ac:dyDescent="0.2">
      <c r="B32" s="72" t="s">
        <v>45</v>
      </c>
      <c r="C32" s="73"/>
      <c r="D32" s="73"/>
      <c r="E32" s="74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2:15" ht="13.5" thickBot="1" x14ac:dyDescent="0.25">
      <c r="B33" s="75" t="s">
        <v>46</v>
      </c>
      <c r="C33" s="76"/>
      <c r="D33" s="76"/>
      <c r="E33" s="77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2:15" ht="13.5" thickTop="1" x14ac:dyDescent="0.2"/>
  </sheetData>
  <mergeCells count="18">
    <mergeCell ref="B28:E28"/>
    <mergeCell ref="B29:E29"/>
    <mergeCell ref="B30:E30"/>
    <mergeCell ref="B31:E31"/>
    <mergeCell ref="B32:E32"/>
    <mergeCell ref="B33:E33"/>
    <mergeCell ref="C6:E6"/>
    <mergeCell ref="F6:H6"/>
    <mergeCell ref="I6:K6"/>
    <mergeCell ref="L6:N6"/>
    <mergeCell ref="B23:E26"/>
    <mergeCell ref="B27:E27"/>
    <mergeCell ref="B1:D1"/>
    <mergeCell ref="C3:F3"/>
    <mergeCell ref="C5:E5"/>
    <mergeCell ref="F5:H5"/>
    <mergeCell ref="I5:K5"/>
    <mergeCell ref="L5:N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activeCell="B56" sqref="B56"/>
    </sheetView>
  </sheetViews>
  <sheetFormatPr defaultRowHeight="12.75" x14ac:dyDescent="0.2"/>
  <cols>
    <col min="5" max="8" width="9" bestFit="1" customWidth="1"/>
    <col min="9" max="9" width="6.5703125" bestFit="1" customWidth="1"/>
  </cols>
  <sheetData>
    <row r="1" spans="1:9" ht="15.75" x14ac:dyDescent="0.25">
      <c r="A1" s="17" t="s">
        <v>7</v>
      </c>
      <c r="B1" s="17"/>
      <c r="C1" s="17"/>
      <c r="D1" s="17"/>
      <c r="E1" s="28" t="s">
        <v>18</v>
      </c>
      <c r="F1" s="28"/>
      <c r="G1" s="28"/>
      <c r="H1" s="28"/>
      <c r="I1" s="28"/>
    </row>
    <row r="2" spans="1:9" ht="15.75" x14ac:dyDescent="0.25">
      <c r="A2" s="17"/>
      <c r="B2" s="18"/>
      <c r="H2" s="18"/>
    </row>
    <row r="3" spans="1:9" x14ac:dyDescent="0.2">
      <c r="A3" s="29" t="s">
        <v>8</v>
      </c>
      <c r="B3" s="29"/>
      <c r="C3" s="29"/>
      <c r="D3" s="29"/>
      <c r="E3" s="21" t="s">
        <v>9</v>
      </c>
      <c r="F3" s="21" t="s">
        <v>10</v>
      </c>
      <c r="G3" s="21" t="s">
        <v>11</v>
      </c>
      <c r="H3" s="21" t="s">
        <v>12</v>
      </c>
      <c r="I3" s="22" t="s">
        <v>13</v>
      </c>
    </row>
    <row r="4" spans="1:9" x14ac:dyDescent="0.2">
      <c r="A4" s="27" t="str">
        <f>'[2]RFP Submittal'!A4</f>
        <v>Alpha Building Corporation</v>
      </c>
      <c r="B4" s="27"/>
      <c r="C4" s="27"/>
      <c r="D4" s="27"/>
      <c r="E4" s="19">
        <f>[2]Evaluation!E8</f>
        <v>0</v>
      </c>
      <c r="F4" s="19">
        <f>[2]Evaluation!H8</f>
        <v>20</v>
      </c>
      <c r="G4" s="19">
        <f>[2]Evaluation!K8</f>
        <v>12</v>
      </c>
      <c r="H4" s="19">
        <f>[2]Evaluation!N8</f>
        <v>20</v>
      </c>
      <c r="I4" s="20">
        <f>SUM(E4:H4)</f>
        <v>52</v>
      </c>
    </row>
    <row r="5" spans="1:9" x14ac:dyDescent="0.2">
      <c r="A5" s="27" t="str">
        <f>'[2]RFP Submittal'!A5</f>
        <v>A-Status</v>
      </c>
      <c r="B5" s="27"/>
      <c r="C5" s="27"/>
      <c r="D5" s="27"/>
      <c r="E5" s="19">
        <f>[2]Evaluation!E9</f>
        <v>0</v>
      </c>
      <c r="F5" s="19">
        <f>[2]Evaluation!H9</f>
        <v>17.5</v>
      </c>
      <c r="G5" s="19">
        <f>[2]Evaluation!K9</f>
        <v>9</v>
      </c>
      <c r="H5" s="19">
        <f>[2]Evaluation!N9</f>
        <v>17.5</v>
      </c>
      <c r="I5" s="20">
        <f t="shared" ref="I5:I17" si="0">SUM(E5:H5)</f>
        <v>44</v>
      </c>
    </row>
    <row r="6" spans="1:9" x14ac:dyDescent="0.2">
      <c r="A6" s="27" t="str">
        <f>'[2]RFP Submittal'!A6</f>
        <v>B.Bell Builders</v>
      </c>
      <c r="B6" s="27"/>
      <c r="C6" s="27"/>
      <c r="D6" s="27"/>
      <c r="E6" s="19">
        <f>[2]Evaluation!E10</f>
        <v>0</v>
      </c>
      <c r="F6" s="19">
        <f>[2]Evaluation!H10</f>
        <v>22.5</v>
      </c>
      <c r="G6" s="19">
        <f>[2]Evaluation!K10</f>
        <v>12</v>
      </c>
      <c r="H6" s="19">
        <f>[2]Evaluation!N10</f>
        <v>20</v>
      </c>
      <c r="I6" s="20">
        <f t="shared" si="0"/>
        <v>54.5</v>
      </c>
    </row>
    <row r="7" spans="1:9" x14ac:dyDescent="0.2">
      <c r="A7" s="27" t="str">
        <f>'[2]RFP Submittal'!A7</f>
        <v xml:space="preserve"> Brown and Root</v>
      </c>
      <c r="B7" s="27"/>
      <c r="C7" s="27"/>
      <c r="D7" s="27"/>
      <c r="E7" s="19">
        <f>[2]Evaluation!E11</f>
        <v>0</v>
      </c>
      <c r="F7" s="19">
        <f>[2]Evaluation!H11</f>
        <v>22.5</v>
      </c>
      <c r="G7" s="19">
        <f>[2]Evaluation!K11</f>
        <v>12</v>
      </c>
      <c r="H7" s="19">
        <f>[2]Evaluation!N11</f>
        <v>20</v>
      </c>
      <c r="I7" s="20">
        <f t="shared" si="0"/>
        <v>54.5</v>
      </c>
    </row>
    <row r="8" spans="1:9" x14ac:dyDescent="0.2">
      <c r="A8" s="27" t="str">
        <f>'[2]RFP Submittal'!A8</f>
        <v>Dura Pier Facilities Services</v>
      </c>
      <c r="B8" s="27"/>
      <c r="C8" s="27"/>
      <c r="D8" s="27"/>
      <c r="E8" s="19">
        <f>[2]Evaluation!E12</f>
        <v>0</v>
      </c>
      <c r="F8" s="19">
        <f>[2]Evaluation!H12</f>
        <v>15</v>
      </c>
      <c r="G8" s="19">
        <f>[2]Evaluation!K12</f>
        <v>9</v>
      </c>
      <c r="H8" s="19">
        <f>[2]Evaluation!N12</f>
        <v>15</v>
      </c>
      <c r="I8" s="20">
        <f t="shared" si="0"/>
        <v>39</v>
      </c>
    </row>
    <row r="9" spans="1:9" x14ac:dyDescent="0.2">
      <c r="A9" s="27" t="str">
        <f>'[2]RFP Submittal'!A9</f>
        <v>  E. Contractors</v>
      </c>
      <c r="B9" s="27"/>
      <c r="C9" s="27"/>
      <c r="D9" s="27"/>
      <c r="E9" s="19">
        <f>[2]Evaluation!E13</f>
        <v>0</v>
      </c>
      <c r="F9" s="19">
        <f>[2]Evaluation!H13</f>
        <v>12.5</v>
      </c>
      <c r="G9" s="19">
        <f>[2]Evaluation!K13</f>
        <v>9</v>
      </c>
      <c r="H9" s="19">
        <f>[2]Evaluation!N13</f>
        <v>15</v>
      </c>
      <c r="I9" s="20">
        <f t="shared" si="0"/>
        <v>36.5</v>
      </c>
    </row>
    <row r="10" spans="1:9" x14ac:dyDescent="0.2">
      <c r="A10" s="27" t="str">
        <f>'[2]RFP Submittal'!A10</f>
        <v xml:space="preserve"> ERC</v>
      </c>
      <c r="B10" s="27"/>
      <c r="C10" s="27"/>
      <c r="D10" s="27"/>
      <c r="E10" s="19">
        <f>[2]Evaluation!E14</f>
        <v>0</v>
      </c>
      <c r="F10" s="19">
        <f>[2]Evaluation!H14</f>
        <v>5</v>
      </c>
      <c r="G10" s="19">
        <f>[2]Evaluation!K14</f>
        <v>3</v>
      </c>
      <c r="H10" s="19">
        <f>[2]Evaluation!N14</f>
        <v>10</v>
      </c>
      <c r="I10" s="20">
        <f t="shared" si="0"/>
        <v>18</v>
      </c>
    </row>
    <row r="11" spans="1:9" x14ac:dyDescent="0.2">
      <c r="A11" s="27" t="str">
        <f>'[2]RFP Submittal'!A11</f>
        <v>Falkenberg Construction</v>
      </c>
      <c r="B11" s="27"/>
      <c r="C11" s="27"/>
      <c r="D11" s="27"/>
      <c r="E11" s="19">
        <f>[2]Evaluation!E15</f>
        <v>0</v>
      </c>
      <c r="F11" s="19">
        <f>[2]Evaluation!H15</f>
        <v>7.5</v>
      </c>
      <c r="G11" s="19">
        <f>[2]Evaluation!K15</f>
        <v>4.5</v>
      </c>
      <c r="H11" s="19">
        <f>[2]Evaluation!N15</f>
        <v>7.5</v>
      </c>
      <c r="I11" s="20">
        <f t="shared" si="0"/>
        <v>19.5</v>
      </c>
    </row>
    <row r="12" spans="1:9" x14ac:dyDescent="0.2">
      <c r="A12" s="27" t="str">
        <f>'[2]RFP Submittal'!A12</f>
        <v>Horizon</v>
      </c>
      <c r="B12" s="27"/>
      <c r="C12" s="27"/>
      <c r="D12" s="27"/>
      <c r="E12" s="19">
        <f>[2]Evaluation!E16</f>
        <v>0</v>
      </c>
      <c r="F12" s="19">
        <f>[2]Evaluation!H16</f>
        <v>12.5</v>
      </c>
      <c r="G12" s="19">
        <f>[2]Evaluation!K16</f>
        <v>7.5</v>
      </c>
      <c r="H12" s="19">
        <f>[2]Evaluation!N16</f>
        <v>12.5</v>
      </c>
      <c r="I12" s="20">
        <f t="shared" si="0"/>
        <v>32.5</v>
      </c>
    </row>
    <row r="13" spans="1:9" x14ac:dyDescent="0.2">
      <c r="A13" s="27" t="str">
        <f>'[2]RFP Submittal'!A13</f>
        <v>Jamail and Smith</v>
      </c>
      <c r="B13" s="27"/>
      <c r="C13" s="27"/>
      <c r="D13" s="27"/>
      <c r="E13" s="19">
        <f>[2]Evaluation!E17</f>
        <v>0</v>
      </c>
      <c r="F13" s="19">
        <f>[2]Evaluation!H17</f>
        <v>20</v>
      </c>
      <c r="G13" s="19">
        <f>[2]Evaluation!K17</f>
        <v>12</v>
      </c>
      <c r="H13" s="19">
        <f>[2]Evaluation!N17</f>
        <v>17.5</v>
      </c>
      <c r="I13" s="20">
        <f t="shared" si="0"/>
        <v>49.5</v>
      </c>
    </row>
    <row r="14" spans="1:9" x14ac:dyDescent="0.2">
      <c r="A14" s="27" t="str">
        <f>'[2]RFP Submittal'!A14</f>
        <v>P^2MG</v>
      </c>
      <c r="B14" s="27"/>
      <c r="C14" s="27"/>
      <c r="D14" s="27"/>
      <c r="E14" s="19">
        <f>[2]Evaluation!E18</f>
        <v>0</v>
      </c>
      <c r="F14" s="19">
        <f>[2]Evaluation!H18</f>
        <v>17.5</v>
      </c>
      <c r="G14" s="19">
        <f>[2]Evaluation!K18</f>
        <v>10.5</v>
      </c>
      <c r="H14" s="19">
        <f>[2]Evaluation!N18</f>
        <v>17.5</v>
      </c>
      <c r="I14" s="20">
        <f t="shared" si="0"/>
        <v>45.5</v>
      </c>
    </row>
    <row r="15" spans="1:9" x14ac:dyDescent="0.2">
      <c r="A15" s="27" t="str">
        <f>'[2]RFP Submittal'!A15</f>
        <v>The Trevino Group</v>
      </c>
      <c r="B15" s="27"/>
      <c r="C15" s="27"/>
      <c r="D15" s="27"/>
      <c r="E15" s="19">
        <f>[2]Evaluation!E19</f>
        <v>0</v>
      </c>
      <c r="F15" s="19">
        <f>[2]Evaluation!H19</f>
        <v>20</v>
      </c>
      <c r="G15" s="19">
        <f>[2]Evaluation!K19</f>
        <v>12</v>
      </c>
      <c r="H15" s="19">
        <f>[2]Evaluation!N19</f>
        <v>20</v>
      </c>
      <c r="I15" s="20">
        <f t="shared" si="0"/>
        <v>52</v>
      </c>
    </row>
    <row r="16" spans="1:9" x14ac:dyDescent="0.2">
      <c r="A16" s="27" t="str">
        <f>'[2]RFP Submittal'!A16</f>
        <v>Vaughn Construction</v>
      </c>
      <c r="B16" s="27"/>
      <c r="C16" s="27"/>
      <c r="D16" s="27"/>
      <c r="E16" s="19">
        <f>[2]Evaluation!E20</f>
        <v>0</v>
      </c>
      <c r="F16" s="19">
        <f>[2]Evaluation!H20</f>
        <v>22.5</v>
      </c>
      <c r="G16" s="19">
        <f>[2]Evaluation!K20</f>
        <v>13.5</v>
      </c>
      <c r="H16" s="19">
        <f>[2]Evaluation!N20</f>
        <v>22.5</v>
      </c>
      <c r="I16" s="20">
        <f t="shared" si="0"/>
        <v>58.5</v>
      </c>
    </row>
    <row r="17" spans="1:9" x14ac:dyDescent="0.2">
      <c r="A17" s="27" t="str">
        <f>'[2]RFP Submittal'!A17</f>
        <v xml:space="preserve"> York Construction</v>
      </c>
      <c r="B17" s="27"/>
      <c r="C17" s="27"/>
      <c r="D17" s="27"/>
      <c r="E17" s="19">
        <f>[2]Evaluation!E21</f>
        <v>0</v>
      </c>
      <c r="F17" s="19">
        <f>[2]Evaluation!H21</f>
        <v>17.5</v>
      </c>
      <c r="G17" s="19">
        <f>[2]Evaluation!K21</f>
        <v>9</v>
      </c>
      <c r="H17" s="19">
        <f>[2]Evaluation!N21</f>
        <v>20</v>
      </c>
      <c r="I17" s="20">
        <f t="shared" si="0"/>
        <v>46.5</v>
      </c>
    </row>
  </sheetData>
  <mergeCells count="16">
    <mergeCell ref="A14:D14"/>
    <mergeCell ref="A15:D15"/>
    <mergeCell ref="A16:D16"/>
    <mergeCell ref="A17:D17"/>
    <mergeCell ref="A8:D8"/>
    <mergeCell ref="A9:D9"/>
    <mergeCell ref="A10:D10"/>
    <mergeCell ref="A11:D11"/>
    <mergeCell ref="A12:D12"/>
    <mergeCell ref="A13:D13"/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C54" sqref="C54"/>
    </sheetView>
  </sheetViews>
  <sheetFormatPr defaultRowHeight="12.75" x14ac:dyDescent="0.2"/>
  <cols>
    <col min="5" max="8" width="9" bestFit="1" customWidth="1"/>
    <col min="9" max="9" width="6.5703125" bestFit="1" customWidth="1"/>
  </cols>
  <sheetData>
    <row r="1" spans="1:9" ht="15.75" x14ac:dyDescent="0.25">
      <c r="A1" s="17" t="s">
        <v>7</v>
      </c>
      <c r="B1" s="17"/>
      <c r="C1" s="17"/>
      <c r="D1" s="17"/>
      <c r="E1" s="28" t="s">
        <v>19</v>
      </c>
      <c r="F1" s="28"/>
      <c r="G1" s="28"/>
      <c r="H1" s="28"/>
      <c r="I1" s="28"/>
    </row>
    <row r="2" spans="1:9" ht="15.75" x14ac:dyDescent="0.25">
      <c r="A2" s="17"/>
      <c r="B2" s="18"/>
      <c r="H2" s="18"/>
    </row>
    <row r="3" spans="1:9" x14ac:dyDescent="0.2">
      <c r="A3" s="29" t="s">
        <v>8</v>
      </c>
      <c r="B3" s="29"/>
      <c r="C3" s="29"/>
      <c r="D3" s="29"/>
      <c r="E3" s="21" t="s">
        <v>9</v>
      </c>
      <c r="F3" s="21" t="s">
        <v>10</v>
      </c>
      <c r="G3" s="21" t="s">
        <v>11</v>
      </c>
      <c r="H3" s="21" t="s">
        <v>12</v>
      </c>
      <c r="I3" s="22" t="s">
        <v>13</v>
      </c>
    </row>
    <row r="4" spans="1:9" x14ac:dyDescent="0.2">
      <c r="A4" s="27" t="str">
        <f>'[3]RFP Submittal'!A4</f>
        <v>Alpha Building Corporation</v>
      </c>
      <c r="B4" s="27"/>
      <c r="C4" s="27"/>
      <c r="D4" s="27"/>
      <c r="E4" s="19">
        <f>[3]Evaluation!E8</f>
        <v>0</v>
      </c>
      <c r="F4" s="19">
        <f>[3]Evaluation!H8</f>
        <v>17.5</v>
      </c>
      <c r="G4" s="19">
        <f>[3]Evaluation!K8</f>
        <v>11.399999999999999</v>
      </c>
      <c r="H4" s="19">
        <f>[3]Evaluation!N8</f>
        <v>20.5</v>
      </c>
      <c r="I4" s="20">
        <f>SUM(E4:H4)</f>
        <v>49.4</v>
      </c>
    </row>
    <row r="5" spans="1:9" x14ac:dyDescent="0.2">
      <c r="A5" s="27" t="str">
        <f>'[3]RFP Submittal'!A5</f>
        <v>A-Status</v>
      </c>
      <c r="B5" s="27"/>
      <c r="C5" s="27"/>
      <c r="D5" s="27"/>
      <c r="E5" s="19">
        <f>[3]Evaluation!E9</f>
        <v>0</v>
      </c>
      <c r="F5" s="19">
        <f>[3]Evaluation!H9</f>
        <v>21</v>
      </c>
      <c r="G5" s="19">
        <f>[3]Evaluation!K9</f>
        <v>12.299999999999999</v>
      </c>
      <c r="H5" s="19">
        <f>[3]Evaluation!N9</f>
        <v>22</v>
      </c>
      <c r="I5" s="20">
        <f t="shared" ref="I5:I17" si="0">SUM(E5:H5)</f>
        <v>55.3</v>
      </c>
    </row>
    <row r="6" spans="1:9" x14ac:dyDescent="0.2">
      <c r="A6" s="27" t="str">
        <f>'[3]RFP Submittal'!A6</f>
        <v>B.Bell Builders</v>
      </c>
      <c r="B6" s="27"/>
      <c r="C6" s="27"/>
      <c r="D6" s="27"/>
      <c r="E6" s="19">
        <f>[3]Evaluation!E10</f>
        <v>0</v>
      </c>
      <c r="F6" s="19">
        <f>[3]Evaluation!H10</f>
        <v>21</v>
      </c>
      <c r="G6" s="19">
        <f>[3]Evaluation!K10</f>
        <v>12</v>
      </c>
      <c r="H6" s="19">
        <f>[3]Evaluation!N10</f>
        <v>20</v>
      </c>
      <c r="I6" s="20">
        <f t="shared" si="0"/>
        <v>53</v>
      </c>
    </row>
    <row r="7" spans="1:9" x14ac:dyDescent="0.2">
      <c r="A7" s="27" t="str">
        <f>'[3]RFP Submittal'!A7</f>
        <v xml:space="preserve"> Brown and Root</v>
      </c>
      <c r="B7" s="27"/>
      <c r="C7" s="27"/>
      <c r="D7" s="27"/>
      <c r="E7" s="19">
        <f>[3]Evaluation!E11</f>
        <v>0</v>
      </c>
      <c r="F7" s="19">
        <f>[3]Evaluation!H11</f>
        <v>22.5</v>
      </c>
      <c r="G7" s="19">
        <f>[3]Evaluation!K11</f>
        <v>12.899999999999999</v>
      </c>
      <c r="H7" s="19">
        <f>[3]Evaluation!N11</f>
        <v>22.5</v>
      </c>
      <c r="I7" s="20">
        <f t="shared" si="0"/>
        <v>57.9</v>
      </c>
    </row>
    <row r="8" spans="1:9" x14ac:dyDescent="0.2">
      <c r="A8" s="27" t="str">
        <f>'[3]RFP Submittal'!A8</f>
        <v>Dura Pier Facilities Services</v>
      </c>
      <c r="B8" s="27"/>
      <c r="C8" s="27"/>
      <c r="D8" s="27"/>
      <c r="E8" s="19">
        <f>[3]Evaluation!E12</f>
        <v>0</v>
      </c>
      <c r="F8" s="19">
        <f>[3]Evaluation!H12</f>
        <v>20.5</v>
      </c>
      <c r="G8" s="19">
        <f>[3]Evaluation!K12</f>
        <v>11.399999999999999</v>
      </c>
      <c r="H8" s="19">
        <f>[3]Evaluation!N12</f>
        <v>18.5</v>
      </c>
      <c r="I8" s="20">
        <f t="shared" si="0"/>
        <v>50.4</v>
      </c>
    </row>
    <row r="9" spans="1:9" x14ac:dyDescent="0.2">
      <c r="A9" s="27" t="str">
        <f>'[3]RFP Submittal'!A9</f>
        <v>  E. Contractors</v>
      </c>
      <c r="B9" s="27"/>
      <c r="C9" s="27"/>
      <c r="D9" s="27"/>
      <c r="E9" s="19">
        <f>[3]Evaluation!E13</f>
        <v>0</v>
      </c>
      <c r="F9" s="19">
        <f>[3]Evaluation!H13</f>
        <v>21.5</v>
      </c>
      <c r="G9" s="19">
        <f>[3]Evaluation!K13</f>
        <v>12</v>
      </c>
      <c r="H9" s="19">
        <f>[3]Evaluation!N13</f>
        <v>17.5</v>
      </c>
      <c r="I9" s="20">
        <f t="shared" si="0"/>
        <v>51</v>
      </c>
    </row>
    <row r="10" spans="1:9" x14ac:dyDescent="0.2">
      <c r="A10" s="27" t="str">
        <f>'[3]RFP Submittal'!A10</f>
        <v xml:space="preserve"> ERC</v>
      </c>
      <c r="B10" s="27"/>
      <c r="C10" s="27"/>
      <c r="D10" s="27"/>
      <c r="E10" s="19">
        <f>[3]Evaluation!E14</f>
        <v>0</v>
      </c>
      <c r="F10" s="19">
        <f>[3]Evaluation!H14</f>
        <v>18</v>
      </c>
      <c r="G10" s="19">
        <f>[3]Evaluation!K14</f>
        <v>9</v>
      </c>
      <c r="H10" s="19">
        <f>[3]Evaluation!N14</f>
        <v>17</v>
      </c>
      <c r="I10" s="20">
        <f t="shared" si="0"/>
        <v>44</v>
      </c>
    </row>
    <row r="11" spans="1:9" x14ac:dyDescent="0.2">
      <c r="A11" s="27" t="str">
        <f>'[3]RFP Submittal'!A11</f>
        <v>Falkenberg Construction</v>
      </c>
      <c r="B11" s="27"/>
      <c r="C11" s="27"/>
      <c r="D11" s="27"/>
      <c r="E11" s="19">
        <f>[3]Evaluation!E15</f>
        <v>0</v>
      </c>
      <c r="F11" s="19">
        <f>[3]Evaluation!H15</f>
        <v>17.5</v>
      </c>
      <c r="G11" s="19">
        <f>[3]Evaluation!K15</f>
        <v>12</v>
      </c>
      <c r="H11" s="19">
        <f>[3]Evaluation!N15</f>
        <v>17</v>
      </c>
      <c r="I11" s="20">
        <f t="shared" si="0"/>
        <v>46.5</v>
      </c>
    </row>
    <row r="12" spans="1:9" x14ac:dyDescent="0.2">
      <c r="A12" s="27" t="str">
        <f>'[3]RFP Submittal'!A12</f>
        <v>Horizon</v>
      </c>
      <c r="B12" s="27"/>
      <c r="C12" s="27"/>
      <c r="D12" s="27"/>
      <c r="E12" s="19">
        <f>[3]Evaluation!E16</f>
        <v>0</v>
      </c>
      <c r="F12" s="19">
        <f>[3]Evaluation!H16</f>
        <v>21</v>
      </c>
      <c r="G12" s="19">
        <f>[3]Evaluation!K16</f>
        <v>10.5</v>
      </c>
      <c r="H12" s="19">
        <f>[3]Evaluation!N16</f>
        <v>20</v>
      </c>
      <c r="I12" s="20">
        <f t="shared" si="0"/>
        <v>51.5</v>
      </c>
    </row>
    <row r="13" spans="1:9" x14ac:dyDescent="0.2">
      <c r="A13" s="27" t="str">
        <f>'[3]RFP Submittal'!A13</f>
        <v>Jamail and Smith</v>
      </c>
      <c r="B13" s="27"/>
      <c r="C13" s="27"/>
      <c r="D13" s="27"/>
      <c r="E13" s="19">
        <f>[3]Evaluation!E17</f>
        <v>0</v>
      </c>
      <c r="F13" s="19">
        <f>[3]Evaluation!H17</f>
        <v>21.5</v>
      </c>
      <c r="G13" s="19">
        <f>[3]Evaluation!K17</f>
        <v>12.600000000000001</v>
      </c>
      <c r="H13" s="19">
        <f>[3]Evaluation!N17</f>
        <v>21.5</v>
      </c>
      <c r="I13" s="20">
        <f t="shared" si="0"/>
        <v>55.6</v>
      </c>
    </row>
    <row r="14" spans="1:9" x14ac:dyDescent="0.2">
      <c r="A14" s="27" t="str">
        <f>'[3]RFP Submittal'!A14</f>
        <v>P^2MG</v>
      </c>
      <c r="B14" s="27"/>
      <c r="C14" s="27"/>
      <c r="D14" s="27"/>
      <c r="E14" s="19">
        <f>[3]Evaluation!E18</f>
        <v>0</v>
      </c>
      <c r="F14" s="19">
        <f>[3]Evaluation!H18</f>
        <v>22.5</v>
      </c>
      <c r="G14" s="19">
        <f>[3]Evaluation!K18</f>
        <v>12</v>
      </c>
      <c r="H14" s="19">
        <f>[3]Evaluation!N18</f>
        <v>17.5</v>
      </c>
      <c r="I14" s="20">
        <f t="shared" si="0"/>
        <v>52</v>
      </c>
    </row>
    <row r="15" spans="1:9" x14ac:dyDescent="0.2">
      <c r="A15" s="27" t="str">
        <f>'[3]RFP Submittal'!A15</f>
        <v>The Trevino Group</v>
      </c>
      <c r="B15" s="27"/>
      <c r="C15" s="27"/>
      <c r="D15" s="27"/>
      <c r="E15" s="19">
        <f>[3]Evaluation!E19</f>
        <v>0</v>
      </c>
      <c r="F15" s="19">
        <f>[3]Evaluation!H19</f>
        <v>22</v>
      </c>
      <c r="G15" s="19">
        <f>[3]Evaluation!K19</f>
        <v>12.299999999999999</v>
      </c>
      <c r="H15" s="19">
        <f>[3]Evaluation!N19</f>
        <v>20</v>
      </c>
      <c r="I15" s="20">
        <f t="shared" si="0"/>
        <v>54.3</v>
      </c>
    </row>
    <row r="16" spans="1:9" x14ac:dyDescent="0.2">
      <c r="A16" s="27" t="str">
        <f>'[3]RFP Submittal'!A16</f>
        <v>Vaughn Construction</v>
      </c>
      <c r="B16" s="27"/>
      <c r="C16" s="27"/>
      <c r="D16" s="27"/>
      <c r="E16" s="19">
        <f>[3]Evaluation!E20</f>
        <v>0</v>
      </c>
      <c r="F16" s="19">
        <f>[3]Evaluation!H20</f>
        <v>22.5</v>
      </c>
      <c r="G16" s="19">
        <f>[3]Evaluation!K20</f>
        <v>12.899999999999999</v>
      </c>
      <c r="H16" s="19">
        <f>[3]Evaluation!N20</f>
        <v>22</v>
      </c>
      <c r="I16" s="20">
        <f t="shared" si="0"/>
        <v>57.4</v>
      </c>
    </row>
    <row r="17" spans="1:9" x14ac:dyDescent="0.2">
      <c r="A17" s="27" t="str">
        <f>'[3]RFP Submittal'!A17</f>
        <v xml:space="preserve"> York Construction</v>
      </c>
      <c r="B17" s="27"/>
      <c r="C17" s="27"/>
      <c r="D17" s="27"/>
      <c r="E17" s="19">
        <f>[3]Evaluation!E21</f>
        <v>0</v>
      </c>
      <c r="F17" s="19">
        <f>[3]Evaluation!H21</f>
        <v>20.5</v>
      </c>
      <c r="G17" s="19">
        <f>[3]Evaluation!K21</f>
        <v>11.399999999999999</v>
      </c>
      <c r="H17" s="19">
        <f>[3]Evaluation!N21</f>
        <v>21</v>
      </c>
      <c r="I17" s="20">
        <f t="shared" si="0"/>
        <v>52.9</v>
      </c>
    </row>
  </sheetData>
  <mergeCells count="16">
    <mergeCell ref="A14:D14"/>
    <mergeCell ref="A15:D15"/>
    <mergeCell ref="A16:D16"/>
    <mergeCell ref="A17:D17"/>
    <mergeCell ref="A8:D8"/>
    <mergeCell ref="A9:D9"/>
    <mergeCell ref="A10:D10"/>
    <mergeCell ref="A11:D11"/>
    <mergeCell ref="A12:D12"/>
    <mergeCell ref="A13:D13"/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C46" sqref="C46"/>
    </sheetView>
  </sheetViews>
  <sheetFormatPr defaultRowHeight="12.75" x14ac:dyDescent="0.2"/>
  <cols>
    <col min="5" max="8" width="9" bestFit="1" customWidth="1"/>
    <col min="9" max="9" width="6.5703125" bestFit="1" customWidth="1"/>
  </cols>
  <sheetData>
    <row r="1" spans="1:9" ht="15.75" x14ac:dyDescent="0.25">
      <c r="A1" s="17" t="s">
        <v>7</v>
      </c>
      <c r="B1" s="17"/>
      <c r="C1" s="17"/>
      <c r="D1" s="17"/>
      <c r="E1" s="28" t="s">
        <v>20</v>
      </c>
      <c r="F1" s="28"/>
      <c r="G1" s="28"/>
      <c r="H1" s="28"/>
      <c r="I1" s="28"/>
    </row>
    <row r="2" spans="1:9" ht="15.75" x14ac:dyDescent="0.25">
      <c r="A2" s="17"/>
      <c r="B2" s="18"/>
      <c r="H2" s="18"/>
    </row>
    <row r="3" spans="1:9" x14ac:dyDescent="0.2">
      <c r="A3" s="29" t="s">
        <v>8</v>
      </c>
      <c r="B3" s="29"/>
      <c r="C3" s="29"/>
      <c r="D3" s="29"/>
      <c r="E3" s="21" t="s">
        <v>9</v>
      </c>
      <c r="F3" s="21" t="s">
        <v>10</v>
      </c>
      <c r="G3" s="21" t="s">
        <v>11</v>
      </c>
      <c r="H3" s="21" t="s">
        <v>12</v>
      </c>
      <c r="I3" s="22" t="s">
        <v>13</v>
      </c>
    </row>
    <row r="4" spans="1:9" x14ac:dyDescent="0.2">
      <c r="A4" s="27" t="str">
        <f>'[4]RFP Submittal'!A4</f>
        <v>Alpha Building Corporation</v>
      </c>
      <c r="B4" s="27"/>
      <c r="C4" s="27"/>
      <c r="D4" s="27"/>
      <c r="E4" s="19">
        <f>[4]Evaluation!E8</f>
        <v>0</v>
      </c>
      <c r="F4" s="19">
        <f>[4]Evaluation!H8</f>
        <v>23.5</v>
      </c>
      <c r="G4" s="19">
        <f>[4]Evaluation!K8</f>
        <v>15</v>
      </c>
      <c r="H4" s="19">
        <f>[4]Evaluation!N8</f>
        <v>25</v>
      </c>
      <c r="I4" s="20">
        <f>SUM(E4:H4)</f>
        <v>63.5</v>
      </c>
    </row>
    <row r="5" spans="1:9" x14ac:dyDescent="0.2">
      <c r="A5" s="27" t="str">
        <f>'[4]RFP Submittal'!A5</f>
        <v>A-Status</v>
      </c>
      <c r="B5" s="27"/>
      <c r="C5" s="27"/>
      <c r="D5" s="27"/>
      <c r="E5" s="19">
        <f>[4]Evaluation!E9</f>
        <v>0</v>
      </c>
      <c r="F5" s="19">
        <f>[4]Evaluation!H9</f>
        <v>24.5</v>
      </c>
      <c r="G5" s="19">
        <f>[4]Evaluation!K9</f>
        <v>11.399999999999999</v>
      </c>
      <c r="H5" s="19">
        <f>[4]Evaluation!N9</f>
        <v>18</v>
      </c>
      <c r="I5" s="20">
        <f t="shared" ref="I5:I17" si="0">SUM(E5:H5)</f>
        <v>53.9</v>
      </c>
    </row>
    <row r="6" spans="1:9" x14ac:dyDescent="0.2">
      <c r="A6" s="27" t="str">
        <f>'[4]RFP Submittal'!A6</f>
        <v>B.Bell Builders</v>
      </c>
      <c r="B6" s="27"/>
      <c r="C6" s="27"/>
      <c r="D6" s="27"/>
      <c r="E6" s="19">
        <f>[4]Evaluation!E10</f>
        <v>0</v>
      </c>
      <c r="F6" s="19">
        <f>[4]Evaluation!H10</f>
        <v>15</v>
      </c>
      <c r="G6" s="19">
        <f>[4]Evaluation!K10</f>
        <v>9.6000000000000014</v>
      </c>
      <c r="H6" s="19">
        <f>[4]Evaluation!N10</f>
        <v>25</v>
      </c>
      <c r="I6" s="20">
        <f t="shared" si="0"/>
        <v>49.6</v>
      </c>
    </row>
    <row r="7" spans="1:9" x14ac:dyDescent="0.2">
      <c r="A7" s="27" t="str">
        <f>'[4]RFP Submittal'!A7</f>
        <v xml:space="preserve"> Brown and Root</v>
      </c>
      <c r="B7" s="27"/>
      <c r="C7" s="27"/>
      <c r="D7" s="27"/>
      <c r="E7" s="19">
        <f>[4]Evaluation!E11</f>
        <v>0</v>
      </c>
      <c r="F7" s="19">
        <f>[4]Evaluation!H11</f>
        <v>25</v>
      </c>
      <c r="G7" s="19">
        <f>[4]Evaluation!K11</f>
        <v>14.100000000000001</v>
      </c>
      <c r="H7" s="19">
        <f>[4]Evaluation!N11</f>
        <v>21</v>
      </c>
      <c r="I7" s="20">
        <f t="shared" si="0"/>
        <v>60.1</v>
      </c>
    </row>
    <row r="8" spans="1:9" x14ac:dyDescent="0.2">
      <c r="A8" s="27" t="str">
        <f>'[4]RFP Submittal'!A8</f>
        <v>Dura Pier Facilities Services</v>
      </c>
      <c r="B8" s="27"/>
      <c r="C8" s="27"/>
      <c r="D8" s="27"/>
      <c r="E8" s="19">
        <f>[4]Evaluation!E12</f>
        <v>0</v>
      </c>
      <c r="F8" s="19">
        <f>[4]Evaluation!H12</f>
        <v>18.5</v>
      </c>
      <c r="G8" s="19">
        <f>[4]Evaluation!K12</f>
        <v>11.7</v>
      </c>
      <c r="H8" s="19">
        <f>[4]Evaluation!N12</f>
        <v>15.5</v>
      </c>
      <c r="I8" s="20">
        <f t="shared" si="0"/>
        <v>45.7</v>
      </c>
    </row>
    <row r="9" spans="1:9" x14ac:dyDescent="0.2">
      <c r="A9" s="27" t="str">
        <f>'[4]RFP Submittal'!A9</f>
        <v>  E. Contractors</v>
      </c>
      <c r="B9" s="27"/>
      <c r="C9" s="27"/>
      <c r="D9" s="27"/>
      <c r="E9" s="19">
        <f>[4]Evaluation!E13</f>
        <v>0</v>
      </c>
      <c r="F9" s="19">
        <f>[4]Evaluation!H13</f>
        <v>25</v>
      </c>
      <c r="G9" s="19">
        <f>[4]Evaluation!K13</f>
        <v>13.799999999999999</v>
      </c>
      <c r="H9" s="19">
        <f>[4]Evaluation!N13</f>
        <v>25</v>
      </c>
      <c r="I9" s="20">
        <f t="shared" si="0"/>
        <v>63.8</v>
      </c>
    </row>
    <row r="10" spans="1:9" x14ac:dyDescent="0.2">
      <c r="A10" s="27" t="str">
        <f>'[4]RFP Submittal'!A10</f>
        <v xml:space="preserve"> ERC</v>
      </c>
      <c r="B10" s="27"/>
      <c r="C10" s="27"/>
      <c r="D10" s="27"/>
      <c r="E10" s="19">
        <f>[4]Evaluation!E14</f>
        <v>0</v>
      </c>
      <c r="F10" s="19">
        <f>[4]Evaluation!H14</f>
        <v>16</v>
      </c>
      <c r="G10" s="19">
        <f>[4]Evaluation!K14</f>
        <v>9</v>
      </c>
      <c r="H10" s="19">
        <f>[4]Evaluation!N14</f>
        <v>15.5</v>
      </c>
      <c r="I10" s="20">
        <f t="shared" si="0"/>
        <v>40.5</v>
      </c>
    </row>
    <row r="11" spans="1:9" x14ac:dyDescent="0.2">
      <c r="A11" s="27" t="str">
        <f>'[4]RFP Submittal'!A11</f>
        <v>Falkenberg Construction</v>
      </c>
      <c r="B11" s="27"/>
      <c r="C11" s="27"/>
      <c r="D11" s="27"/>
      <c r="E11" s="19">
        <f>[4]Evaluation!E15</f>
        <v>0</v>
      </c>
      <c r="F11" s="19">
        <f>[4]Evaluation!H15</f>
        <v>19.5</v>
      </c>
      <c r="G11" s="19">
        <f>[4]Evaluation!K15</f>
        <v>15</v>
      </c>
      <c r="H11" s="19">
        <f>[4]Evaluation!N15</f>
        <v>19</v>
      </c>
      <c r="I11" s="20">
        <f t="shared" si="0"/>
        <v>53.5</v>
      </c>
    </row>
    <row r="12" spans="1:9" x14ac:dyDescent="0.2">
      <c r="A12" s="27" t="str">
        <f>'[4]RFP Submittal'!A12</f>
        <v>Horizon</v>
      </c>
      <c r="B12" s="27"/>
      <c r="C12" s="27"/>
      <c r="D12" s="27"/>
      <c r="E12" s="19">
        <f>[4]Evaluation!E16</f>
        <v>0</v>
      </c>
      <c r="F12" s="19">
        <f>[4]Evaluation!H16</f>
        <v>22.5</v>
      </c>
      <c r="G12" s="19">
        <f>[4]Evaluation!K16</f>
        <v>13.200000000000001</v>
      </c>
      <c r="H12" s="19">
        <f>[4]Evaluation!N16</f>
        <v>25</v>
      </c>
      <c r="I12" s="20">
        <f t="shared" si="0"/>
        <v>60.7</v>
      </c>
    </row>
    <row r="13" spans="1:9" x14ac:dyDescent="0.2">
      <c r="A13" s="27" t="str">
        <f>'[4]RFP Submittal'!A13</f>
        <v>Jamail and Smith</v>
      </c>
      <c r="B13" s="27"/>
      <c r="C13" s="27"/>
      <c r="D13" s="27"/>
      <c r="E13" s="19">
        <f>[4]Evaluation!E17</f>
        <v>0</v>
      </c>
      <c r="F13" s="19">
        <f>[4]Evaluation!H17</f>
        <v>20.5</v>
      </c>
      <c r="G13" s="19">
        <f>[4]Evaluation!K17</f>
        <v>14.700000000000001</v>
      </c>
      <c r="H13" s="19">
        <f>[4]Evaluation!N17</f>
        <v>25</v>
      </c>
      <c r="I13" s="20">
        <f t="shared" si="0"/>
        <v>60.2</v>
      </c>
    </row>
    <row r="14" spans="1:9" x14ac:dyDescent="0.2">
      <c r="A14" s="27" t="str">
        <f>'[4]RFP Submittal'!A14</f>
        <v>P^2MG</v>
      </c>
      <c r="B14" s="27"/>
      <c r="C14" s="27"/>
      <c r="D14" s="27"/>
      <c r="E14" s="19">
        <f>[4]Evaluation!E18</f>
        <v>0</v>
      </c>
      <c r="F14" s="19">
        <f>[4]Evaluation!H18</f>
        <v>20</v>
      </c>
      <c r="G14" s="19">
        <f>[4]Evaluation!K18</f>
        <v>15</v>
      </c>
      <c r="H14" s="19">
        <f>[4]Evaluation!N18</f>
        <v>25</v>
      </c>
      <c r="I14" s="20">
        <f t="shared" si="0"/>
        <v>60</v>
      </c>
    </row>
    <row r="15" spans="1:9" x14ac:dyDescent="0.2">
      <c r="A15" s="27" t="str">
        <f>'[4]RFP Submittal'!A15</f>
        <v>The Trevino Group</v>
      </c>
      <c r="B15" s="27"/>
      <c r="C15" s="27"/>
      <c r="D15" s="27"/>
      <c r="E15" s="19">
        <f>[4]Evaluation!E19</f>
        <v>0</v>
      </c>
      <c r="F15" s="19">
        <f>[4]Evaluation!H19</f>
        <v>25</v>
      </c>
      <c r="G15" s="19">
        <f>[4]Evaluation!K19</f>
        <v>15</v>
      </c>
      <c r="H15" s="19">
        <f>[4]Evaluation!N19</f>
        <v>16</v>
      </c>
      <c r="I15" s="20">
        <f t="shared" si="0"/>
        <v>56</v>
      </c>
    </row>
    <row r="16" spans="1:9" x14ac:dyDescent="0.2">
      <c r="A16" s="27" t="str">
        <f>'[4]RFP Submittal'!A16</f>
        <v>Vaughn Construction</v>
      </c>
      <c r="B16" s="27"/>
      <c r="C16" s="27"/>
      <c r="D16" s="27"/>
      <c r="E16" s="19">
        <f>[4]Evaluation!E20</f>
        <v>0</v>
      </c>
      <c r="F16" s="19">
        <f>[4]Evaluation!H20</f>
        <v>25</v>
      </c>
      <c r="G16" s="19">
        <f>[4]Evaluation!K20</f>
        <v>9.3000000000000007</v>
      </c>
      <c r="H16" s="19">
        <f>[4]Evaluation!N20</f>
        <v>25</v>
      </c>
      <c r="I16" s="20">
        <f t="shared" si="0"/>
        <v>59.3</v>
      </c>
    </row>
    <row r="17" spans="1:9" x14ac:dyDescent="0.2">
      <c r="A17" s="27" t="str">
        <f>'[4]RFP Submittal'!A17</f>
        <v xml:space="preserve"> York Construction</v>
      </c>
      <c r="B17" s="27"/>
      <c r="C17" s="27"/>
      <c r="D17" s="27"/>
      <c r="E17" s="19">
        <f>[4]Evaluation!E21</f>
        <v>0</v>
      </c>
      <c r="F17" s="19">
        <f>[4]Evaluation!H21</f>
        <v>18</v>
      </c>
      <c r="G17" s="19">
        <f>[4]Evaluation!K21</f>
        <v>12.600000000000001</v>
      </c>
      <c r="H17" s="19">
        <f>[4]Evaluation!N21</f>
        <v>15.5</v>
      </c>
      <c r="I17" s="20">
        <f t="shared" si="0"/>
        <v>46.1</v>
      </c>
    </row>
  </sheetData>
  <mergeCells count="16">
    <mergeCell ref="A14:D14"/>
    <mergeCell ref="A15:D15"/>
    <mergeCell ref="A16:D16"/>
    <mergeCell ref="A17:D17"/>
    <mergeCell ref="A8:D8"/>
    <mergeCell ref="A9:D9"/>
    <mergeCell ref="A10:D10"/>
    <mergeCell ref="A11:D11"/>
    <mergeCell ref="A12:D12"/>
    <mergeCell ref="A13:D13"/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53" sqref="D53"/>
    </sheetView>
  </sheetViews>
  <sheetFormatPr defaultColWidth="8.85546875" defaultRowHeight="12.75" x14ac:dyDescent="0.2"/>
  <cols>
    <col min="5" max="8" width="9" bestFit="1" customWidth="1"/>
    <col min="9" max="9" width="6.42578125" bestFit="1" customWidth="1"/>
  </cols>
  <sheetData>
    <row r="1" spans="1:9" ht="15.75" x14ac:dyDescent="0.25">
      <c r="A1" s="17" t="s">
        <v>7</v>
      </c>
      <c r="B1" s="17"/>
      <c r="C1" s="17"/>
      <c r="D1" s="17"/>
      <c r="E1" s="28" t="s">
        <v>21</v>
      </c>
      <c r="F1" s="28"/>
      <c r="G1" s="28"/>
      <c r="H1" s="28"/>
      <c r="I1" s="28"/>
    </row>
    <row r="2" spans="1:9" ht="15.75" x14ac:dyDescent="0.25">
      <c r="A2" s="17"/>
      <c r="B2" s="18"/>
      <c r="H2" s="18"/>
    </row>
    <row r="3" spans="1:9" x14ac:dyDescent="0.2">
      <c r="A3" s="29" t="s">
        <v>8</v>
      </c>
      <c r="B3" s="29"/>
      <c r="C3" s="29"/>
      <c r="D3" s="29"/>
      <c r="E3" s="21" t="s">
        <v>9</v>
      </c>
      <c r="F3" s="21" t="s">
        <v>10</v>
      </c>
      <c r="G3" s="21" t="s">
        <v>11</v>
      </c>
      <c r="H3" s="21" t="s">
        <v>12</v>
      </c>
      <c r="I3" s="22" t="s">
        <v>13</v>
      </c>
    </row>
    <row r="4" spans="1:9" x14ac:dyDescent="0.2">
      <c r="A4" s="27" t="str">
        <f>'[5]RFP Submittal'!A4</f>
        <v>Alpha Building Corporation</v>
      </c>
      <c r="B4" s="27"/>
      <c r="C4" s="27"/>
      <c r="D4" s="27"/>
      <c r="E4" s="19">
        <f>[5]Evaluation!E8</f>
        <v>0</v>
      </c>
      <c r="F4" s="19">
        <f>[5]Evaluation!H8</f>
        <v>17.5</v>
      </c>
      <c r="G4" s="19">
        <f>[5]Evaluation!K8</f>
        <v>10.5</v>
      </c>
      <c r="H4" s="19">
        <f>[5]Evaluation!N8</f>
        <v>17.5</v>
      </c>
      <c r="I4" s="20">
        <f>SUM(E4:H4)</f>
        <v>45.5</v>
      </c>
    </row>
    <row r="5" spans="1:9" x14ac:dyDescent="0.2">
      <c r="A5" s="27" t="str">
        <f>'[5]RFP Submittal'!A5</f>
        <v>A-Status</v>
      </c>
      <c r="B5" s="27"/>
      <c r="C5" s="27"/>
      <c r="D5" s="27"/>
      <c r="E5" s="19">
        <f>[5]Evaluation!E9</f>
        <v>0</v>
      </c>
      <c r="F5" s="19">
        <f>[5]Evaluation!H9</f>
        <v>12.5</v>
      </c>
      <c r="G5" s="19">
        <f>[5]Evaluation!K9</f>
        <v>7.5</v>
      </c>
      <c r="H5" s="19">
        <f>[5]Evaluation!N9</f>
        <v>12.5</v>
      </c>
      <c r="I5" s="20">
        <f t="shared" ref="I5:I17" si="0">SUM(E5:H5)</f>
        <v>32.5</v>
      </c>
    </row>
    <row r="6" spans="1:9" x14ac:dyDescent="0.2">
      <c r="A6" s="27" t="str">
        <f>'[5]RFP Submittal'!A6</f>
        <v>B.Bell Builders</v>
      </c>
      <c r="B6" s="27"/>
      <c r="C6" s="27"/>
      <c r="D6" s="27"/>
      <c r="E6" s="19">
        <f>[5]Evaluation!E10</f>
        <v>0</v>
      </c>
      <c r="F6" s="19">
        <f>[5]Evaluation!H10</f>
        <v>20</v>
      </c>
      <c r="G6" s="19">
        <f>[5]Evaluation!K10</f>
        <v>12</v>
      </c>
      <c r="H6" s="19">
        <f>[5]Evaluation!N10</f>
        <v>20</v>
      </c>
      <c r="I6" s="20">
        <f t="shared" si="0"/>
        <v>52</v>
      </c>
    </row>
    <row r="7" spans="1:9" x14ac:dyDescent="0.2">
      <c r="A7" s="27" t="str">
        <f>'[5]RFP Submittal'!A7</f>
        <v xml:space="preserve"> Brown and Root</v>
      </c>
      <c r="B7" s="27"/>
      <c r="C7" s="27"/>
      <c r="D7" s="27"/>
      <c r="E7" s="19">
        <f>[5]Evaluation!E11</f>
        <v>0</v>
      </c>
      <c r="F7" s="19">
        <f>[5]Evaluation!H11</f>
        <v>21.25</v>
      </c>
      <c r="G7" s="19">
        <f>[5]Evaluation!K11</f>
        <v>12.75</v>
      </c>
      <c r="H7" s="19">
        <f>[5]Evaluation!N11</f>
        <v>21.25</v>
      </c>
      <c r="I7" s="20">
        <f t="shared" si="0"/>
        <v>55.25</v>
      </c>
    </row>
    <row r="8" spans="1:9" x14ac:dyDescent="0.2">
      <c r="A8" s="27" t="str">
        <f>'[5]RFP Submittal'!A8</f>
        <v>Dura Pier Facilities Services</v>
      </c>
      <c r="B8" s="27"/>
      <c r="C8" s="27"/>
      <c r="D8" s="27"/>
      <c r="E8" s="19">
        <f>[5]Evaluation!E12</f>
        <v>0</v>
      </c>
      <c r="F8" s="19">
        <f>[5]Evaluation!H12</f>
        <v>15</v>
      </c>
      <c r="G8" s="19">
        <f>[5]Evaluation!K12</f>
        <v>7.5</v>
      </c>
      <c r="H8" s="19">
        <f>[5]Evaluation!N12</f>
        <v>15</v>
      </c>
      <c r="I8" s="20">
        <f t="shared" si="0"/>
        <v>37.5</v>
      </c>
    </row>
    <row r="9" spans="1:9" x14ac:dyDescent="0.2">
      <c r="A9" s="27" t="str">
        <f>'[5]RFP Submittal'!A9</f>
        <v>  E. Contractors</v>
      </c>
      <c r="B9" s="27"/>
      <c r="C9" s="27"/>
      <c r="D9" s="27"/>
      <c r="E9" s="19">
        <f>[5]Evaluation!E13</f>
        <v>0</v>
      </c>
      <c r="F9" s="19">
        <f>[5]Evaluation!H13</f>
        <v>15</v>
      </c>
      <c r="G9" s="19">
        <f>[5]Evaluation!K13</f>
        <v>9</v>
      </c>
      <c r="H9" s="19">
        <f>[5]Evaluation!N13</f>
        <v>15</v>
      </c>
      <c r="I9" s="20">
        <f t="shared" si="0"/>
        <v>39</v>
      </c>
    </row>
    <row r="10" spans="1:9" x14ac:dyDescent="0.2">
      <c r="A10" s="27" t="str">
        <f>'[5]RFP Submittal'!A10</f>
        <v xml:space="preserve"> ERC</v>
      </c>
      <c r="B10" s="27"/>
      <c r="C10" s="27"/>
      <c r="D10" s="27"/>
      <c r="E10" s="19">
        <f>[5]Evaluation!E14</f>
        <v>0</v>
      </c>
      <c r="F10" s="19">
        <f>[5]Evaluation!H14</f>
        <v>5</v>
      </c>
      <c r="G10" s="19">
        <f>[5]Evaluation!K14</f>
        <v>3</v>
      </c>
      <c r="H10" s="19">
        <f>[5]Evaluation!N14</f>
        <v>5</v>
      </c>
      <c r="I10" s="20">
        <f t="shared" si="0"/>
        <v>13</v>
      </c>
    </row>
    <row r="11" spans="1:9" x14ac:dyDescent="0.2">
      <c r="A11" s="27" t="str">
        <f>'[5]RFP Submittal'!A11</f>
        <v>Falkenberg Construction</v>
      </c>
      <c r="B11" s="27"/>
      <c r="C11" s="27"/>
      <c r="D11" s="27"/>
      <c r="E11" s="19">
        <f>[5]Evaluation!E15</f>
        <v>0</v>
      </c>
      <c r="F11" s="19">
        <f>[5]Evaluation!H15</f>
        <v>10</v>
      </c>
      <c r="G11" s="19">
        <f>[5]Evaluation!K15</f>
        <v>6</v>
      </c>
      <c r="H11" s="19">
        <f>[5]Evaluation!N15</f>
        <v>10</v>
      </c>
      <c r="I11" s="20">
        <f t="shared" si="0"/>
        <v>26</v>
      </c>
    </row>
    <row r="12" spans="1:9" x14ac:dyDescent="0.2">
      <c r="A12" s="27" t="str">
        <f>'[5]RFP Submittal'!A12</f>
        <v>Horizon</v>
      </c>
      <c r="B12" s="27"/>
      <c r="C12" s="27"/>
      <c r="D12" s="27"/>
      <c r="E12" s="19">
        <f>[5]Evaluation!E16</f>
        <v>0</v>
      </c>
      <c r="F12" s="19">
        <f>[5]Evaluation!H16</f>
        <v>17.5</v>
      </c>
      <c r="G12" s="19">
        <f>[5]Evaluation!K16</f>
        <v>10.5</v>
      </c>
      <c r="H12" s="19">
        <f>[5]Evaluation!N16</f>
        <v>17.5</v>
      </c>
      <c r="I12" s="20">
        <f t="shared" si="0"/>
        <v>45.5</v>
      </c>
    </row>
    <row r="13" spans="1:9" x14ac:dyDescent="0.2">
      <c r="A13" s="27" t="str">
        <f>'[5]RFP Submittal'!A13</f>
        <v>Jamail and Smith</v>
      </c>
      <c r="B13" s="27"/>
      <c r="C13" s="27"/>
      <c r="D13" s="27"/>
      <c r="E13" s="19">
        <f>[5]Evaluation!E17</f>
        <v>0</v>
      </c>
      <c r="F13" s="19">
        <f>[5]Evaluation!H17</f>
        <v>20</v>
      </c>
      <c r="G13" s="19">
        <f>[5]Evaluation!K17</f>
        <v>12</v>
      </c>
      <c r="H13" s="19">
        <f>[5]Evaluation!N17</f>
        <v>20</v>
      </c>
      <c r="I13" s="20">
        <f t="shared" si="0"/>
        <v>52</v>
      </c>
    </row>
    <row r="14" spans="1:9" x14ac:dyDescent="0.2">
      <c r="A14" s="27" t="str">
        <f>'[5]RFP Submittal'!A14</f>
        <v>P^2MG</v>
      </c>
      <c r="B14" s="27"/>
      <c r="C14" s="27"/>
      <c r="D14" s="27"/>
      <c r="E14" s="19">
        <f>[5]Evaluation!E18</f>
        <v>0</v>
      </c>
      <c r="F14" s="19">
        <f>[5]Evaluation!H18</f>
        <v>20</v>
      </c>
      <c r="G14" s="19">
        <f>[5]Evaluation!K18</f>
        <v>9</v>
      </c>
      <c r="H14" s="19">
        <f>[5]Evaluation!N18</f>
        <v>17.5</v>
      </c>
      <c r="I14" s="20">
        <f t="shared" si="0"/>
        <v>46.5</v>
      </c>
    </row>
    <row r="15" spans="1:9" x14ac:dyDescent="0.2">
      <c r="A15" s="27" t="str">
        <f>'[5]RFP Submittal'!A15</f>
        <v>The Trevino Group</v>
      </c>
      <c r="B15" s="27"/>
      <c r="C15" s="27"/>
      <c r="D15" s="27"/>
      <c r="E15" s="19">
        <f>[5]Evaluation!E19</f>
        <v>0</v>
      </c>
      <c r="F15" s="19">
        <f>[5]Evaluation!H19</f>
        <v>22.5</v>
      </c>
      <c r="G15" s="19">
        <f>[5]Evaluation!K19</f>
        <v>12</v>
      </c>
      <c r="H15" s="19">
        <f>[5]Evaluation!N19</f>
        <v>20</v>
      </c>
      <c r="I15" s="20">
        <f t="shared" si="0"/>
        <v>54.5</v>
      </c>
    </row>
    <row r="16" spans="1:9" x14ac:dyDescent="0.2">
      <c r="A16" s="27" t="str">
        <f>'[5]RFP Submittal'!A16</f>
        <v>Vaughn Construction</v>
      </c>
      <c r="B16" s="27"/>
      <c r="C16" s="27"/>
      <c r="D16" s="27"/>
      <c r="E16" s="19">
        <f>[5]Evaluation!E20</f>
        <v>0</v>
      </c>
      <c r="F16" s="19">
        <f>[5]Evaluation!H20</f>
        <v>25</v>
      </c>
      <c r="G16" s="19">
        <f>[5]Evaluation!K20</f>
        <v>13.5</v>
      </c>
      <c r="H16" s="19">
        <f>[5]Evaluation!N20</f>
        <v>20</v>
      </c>
      <c r="I16" s="20">
        <f t="shared" si="0"/>
        <v>58.5</v>
      </c>
    </row>
    <row r="17" spans="1:9" x14ac:dyDescent="0.2">
      <c r="A17" s="27" t="str">
        <f>'[5]RFP Submittal'!A17</f>
        <v xml:space="preserve"> York Construction</v>
      </c>
      <c r="B17" s="27"/>
      <c r="C17" s="27"/>
      <c r="D17" s="27"/>
      <c r="E17" s="19">
        <f>[5]Evaluation!E21</f>
        <v>0</v>
      </c>
      <c r="F17" s="19">
        <f>[5]Evaluation!H21</f>
        <v>10</v>
      </c>
      <c r="G17" s="19">
        <f>[5]Evaluation!K21</f>
        <v>9</v>
      </c>
      <c r="H17" s="19">
        <f>[5]Evaluation!N21</f>
        <v>15</v>
      </c>
      <c r="I17" s="20">
        <f t="shared" si="0"/>
        <v>34</v>
      </c>
    </row>
  </sheetData>
  <mergeCells count="16">
    <mergeCell ref="A14:D14"/>
    <mergeCell ref="A15:D15"/>
    <mergeCell ref="A16:D16"/>
    <mergeCell ref="A17:D17"/>
    <mergeCell ref="A8:D8"/>
    <mergeCell ref="A9:D9"/>
    <mergeCell ref="A10:D10"/>
    <mergeCell ref="A11:D11"/>
    <mergeCell ref="A12:D12"/>
    <mergeCell ref="A13:D13"/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7"/>
  <sheetViews>
    <sheetView workbookViewId="0">
      <selection activeCell="G34" sqref="G34"/>
    </sheetView>
  </sheetViews>
  <sheetFormatPr defaultRowHeight="12.75" x14ac:dyDescent="0.2"/>
  <cols>
    <col min="5" max="8" width="9" bestFit="1" customWidth="1"/>
    <col min="9" max="9" width="14.28515625" bestFit="1" customWidth="1"/>
    <col min="10" max="10" width="17" bestFit="1" customWidth="1"/>
  </cols>
  <sheetData>
    <row r="1" spans="1:10" ht="15.75" x14ac:dyDescent="0.25">
      <c r="A1" s="17" t="s">
        <v>7</v>
      </c>
      <c r="B1" s="17"/>
      <c r="C1" s="17"/>
      <c r="D1" s="17"/>
      <c r="E1" s="28" t="s">
        <v>22</v>
      </c>
      <c r="F1" s="28"/>
      <c r="G1" s="28"/>
      <c r="H1" s="28"/>
      <c r="I1" s="28"/>
    </row>
    <row r="2" spans="1:10" ht="15.75" x14ac:dyDescent="0.25">
      <c r="A2" s="17"/>
      <c r="B2" s="18"/>
      <c r="H2" s="18"/>
    </row>
    <row r="3" spans="1:10" x14ac:dyDescent="0.2">
      <c r="A3" s="29" t="s">
        <v>8</v>
      </c>
      <c r="B3" s="29"/>
      <c r="C3" s="29"/>
      <c r="D3" s="29"/>
      <c r="E3" s="21" t="s">
        <v>9</v>
      </c>
      <c r="F3" s="21" t="s">
        <v>10</v>
      </c>
      <c r="G3" s="21" t="s">
        <v>11</v>
      </c>
      <c r="H3" s="21" t="s">
        <v>12</v>
      </c>
      <c r="I3" s="22" t="s">
        <v>15</v>
      </c>
      <c r="J3" s="22" t="s">
        <v>16</v>
      </c>
    </row>
    <row r="4" spans="1:10" x14ac:dyDescent="0.2">
      <c r="A4" s="27" t="str">
        <f>'[6]RFP Submittal'!A4</f>
        <v>Alpha Building Corporation</v>
      </c>
      <c r="B4" s="27"/>
      <c r="C4" s="27"/>
      <c r="D4" s="27"/>
      <c r="E4" s="19">
        <f>[6]Evaluation!E8</f>
        <v>25.900000000000002</v>
      </c>
      <c r="F4" s="19">
        <f>[6]Evaluation!H8</f>
        <v>15</v>
      </c>
      <c r="G4" s="19">
        <f>[6]Evaluation!K8</f>
        <v>9</v>
      </c>
      <c r="H4" s="19">
        <f>[6]Evaluation!N8</f>
        <v>15</v>
      </c>
      <c r="I4" s="20">
        <f>SUM(E4:H4)</f>
        <v>64.900000000000006</v>
      </c>
      <c r="J4" s="20">
        <f>SUM(F4:H4)</f>
        <v>39</v>
      </c>
    </row>
    <row r="5" spans="1:10" x14ac:dyDescent="0.2">
      <c r="A5" s="27" t="str">
        <f>'[6]RFP Submittal'!A5</f>
        <v>A-Status</v>
      </c>
      <c r="B5" s="27"/>
      <c r="C5" s="27"/>
      <c r="D5" s="27"/>
      <c r="E5" s="19">
        <f>[6]Evaluation!E9</f>
        <v>28.699999999999996</v>
      </c>
      <c r="F5" s="19">
        <f>[6]Evaluation!H9</f>
        <v>16</v>
      </c>
      <c r="G5" s="19">
        <f>[6]Evaluation!K9</f>
        <v>10.5</v>
      </c>
      <c r="H5" s="19">
        <f>[6]Evaluation!N9</f>
        <v>20</v>
      </c>
      <c r="I5" s="20">
        <f t="shared" ref="I5:I17" si="0">SUM(E5:H5)</f>
        <v>75.199999999999989</v>
      </c>
      <c r="J5" s="20">
        <f t="shared" ref="J5:J17" si="1">SUM(F5:H5)</f>
        <v>46.5</v>
      </c>
    </row>
    <row r="6" spans="1:10" x14ac:dyDescent="0.2">
      <c r="A6" s="27" t="str">
        <f>'[6]RFP Submittal'!A6</f>
        <v>B.Bell Builders</v>
      </c>
      <c r="B6" s="27"/>
      <c r="C6" s="27"/>
      <c r="D6" s="27"/>
      <c r="E6" s="19">
        <f>[6]Evaluation!E10</f>
        <v>23.8</v>
      </c>
      <c r="F6" s="19">
        <f>[6]Evaluation!H10</f>
        <v>19</v>
      </c>
      <c r="G6" s="19">
        <f>[6]Evaluation!K10</f>
        <v>10.8</v>
      </c>
      <c r="H6" s="19">
        <f>[6]Evaluation!N10</f>
        <v>17</v>
      </c>
      <c r="I6" s="20">
        <f t="shared" si="0"/>
        <v>70.599999999999994</v>
      </c>
      <c r="J6" s="20">
        <f t="shared" si="1"/>
        <v>46.8</v>
      </c>
    </row>
    <row r="7" spans="1:10" x14ac:dyDescent="0.2">
      <c r="A7" s="27" t="str">
        <f>'[6]RFP Submittal'!A7</f>
        <v xml:space="preserve"> Brown and Root</v>
      </c>
      <c r="B7" s="27"/>
      <c r="C7" s="27"/>
      <c r="D7" s="27"/>
      <c r="E7" s="19">
        <f>[6]Evaluation!E11</f>
        <v>30.099999999999998</v>
      </c>
      <c r="F7" s="19">
        <f>[6]Evaluation!H11</f>
        <v>17</v>
      </c>
      <c r="G7" s="19">
        <f>[6]Evaluation!K11</f>
        <v>10.199999999999999</v>
      </c>
      <c r="H7" s="19">
        <f>[6]Evaluation!N11</f>
        <v>15</v>
      </c>
      <c r="I7" s="20">
        <f t="shared" si="0"/>
        <v>72.3</v>
      </c>
      <c r="J7" s="20">
        <f t="shared" si="1"/>
        <v>42.2</v>
      </c>
    </row>
    <row r="8" spans="1:10" x14ac:dyDescent="0.2">
      <c r="A8" s="27" t="str">
        <f>'[6]RFP Submittal'!A8</f>
        <v>Dura Pier Facilities Services</v>
      </c>
      <c r="B8" s="27"/>
      <c r="C8" s="27"/>
      <c r="D8" s="27"/>
      <c r="E8" s="19">
        <f>[6]Evaluation!E12</f>
        <v>25.900000000000002</v>
      </c>
      <c r="F8" s="19">
        <f>[6]Evaluation!H12</f>
        <v>15</v>
      </c>
      <c r="G8" s="19">
        <f>[6]Evaluation!K12</f>
        <v>9</v>
      </c>
      <c r="H8" s="19">
        <f>[6]Evaluation!N12</f>
        <v>16.5</v>
      </c>
      <c r="I8" s="20">
        <f t="shared" si="0"/>
        <v>66.400000000000006</v>
      </c>
      <c r="J8" s="20">
        <f t="shared" si="1"/>
        <v>40.5</v>
      </c>
    </row>
    <row r="9" spans="1:10" x14ac:dyDescent="0.2">
      <c r="A9" s="27" t="str">
        <f>'[6]RFP Submittal'!A9</f>
        <v>  E. Contractors</v>
      </c>
      <c r="B9" s="27"/>
      <c r="C9" s="27"/>
      <c r="D9" s="27"/>
      <c r="E9" s="19">
        <f>[6]Evaluation!E13</f>
        <v>27.3</v>
      </c>
      <c r="F9" s="19">
        <f>[6]Evaluation!H13</f>
        <v>14.5</v>
      </c>
      <c r="G9" s="19">
        <f>[6]Evaluation!K13</f>
        <v>8.6999999999999993</v>
      </c>
      <c r="H9" s="19">
        <f>[6]Evaluation!N13</f>
        <v>14.5</v>
      </c>
      <c r="I9" s="20">
        <f t="shared" si="0"/>
        <v>65</v>
      </c>
      <c r="J9" s="20">
        <f t="shared" si="1"/>
        <v>37.700000000000003</v>
      </c>
    </row>
    <row r="10" spans="1:10" x14ac:dyDescent="0.2">
      <c r="A10" s="27" t="str">
        <f>'[6]RFP Submittal'!A10</f>
        <v xml:space="preserve"> ERC</v>
      </c>
      <c r="B10" s="27"/>
      <c r="C10" s="27"/>
      <c r="D10" s="27"/>
      <c r="E10" s="19">
        <f>[6]Evaluation!E14</f>
        <v>30.800000000000004</v>
      </c>
      <c r="F10" s="19">
        <f>[6]Evaluation!H14</f>
        <v>14</v>
      </c>
      <c r="G10" s="19">
        <f>[6]Evaluation!K14</f>
        <v>8.6999999999999993</v>
      </c>
      <c r="H10" s="19">
        <f>[6]Evaluation!N14</f>
        <v>14.5</v>
      </c>
      <c r="I10" s="20">
        <f t="shared" si="0"/>
        <v>68</v>
      </c>
      <c r="J10" s="20">
        <f t="shared" si="1"/>
        <v>37.200000000000003</v>
      </c>
    </row>
    <row r="11" spans="1:10" x14ac:dyDescent="0.2">
      <c r="A11" s="27" t="str">
        <f>'[6]RFP Submittal'!A11</f>
        <v>Falkenberg Construction</v>
      </c>
      <c r="B11" s="27"/>
      <c r="C11" s="27"/>
      <c r="D11" s="27"/>
      <c r="E11" s="19">
        <f>[6]Evaluation!E15</f>
        <v>26.599999999999998</v>
      </c>
      <c r="F11" s="19">
        <f>[6]Evaluation!H15</f>
        <v>14.5</v>
      </c>
      <c r="G11" s="19">
        <f>[6]Evaluation!K15</f>
        <v>9</v>
      </c>
      <c r="H11" s="19">
        <f>[6]Evaluation!N15</f>
        <v>14</v>
      </c>
      <c r="I11" s="20">
        <f t="shared" si="0"/>
        <v>64.099999999999994</v>
      </c>
      <c r="J11" s="20">
        <f t="shared" si="1"/>
        <v>37.5</v>
      </c>
    </row>
    <row r="12" spans="1:10" x14ac:dyDescent="0.2">
      <c r="A12" s="27" t="str">
        <f>'[6]RFP Submittal'!A12</f>
        <v>Horizon</v>
      </c>
      <c r="B12" s="27"/>
      <c r="C12" s="27"/>
      <c r="D12" s="27"/>
      <c r="E12" s="19">
        <f>[6]Evaluation!E16</f>
        <v>29.400000000000002</v>
      </c>
      <c r="F12" s="19">
        <f>[6]Evaluation!H16</f>
        <v>11.5</v>
      </c>
      <c r="G12" s="19">
        <f>[6]Evaluation!K16</f>
        <v>7.1999999999999993</v>
      </c>
      <c r="H12" s="19">
        <f>[6]Evaluation!N16</f>
        <v>14</v>
      </c>
      <c r="I12" s="20">
        <f t="shared" si="0"/>
        <v>62.100000000000009</v>
      </c>
      <c r="J12" s="20">
        <f t="shared" si="1"/>
        <v>32.700000000000003</v>
      </c>
    </row>
    <row r="13" spans="1:10" x14ac:dyDescent="0.2">
      <c r="A13" s="27" t="str">
        <f>'[6]RFP Submittal'!A13</f>
        <v>Jamail and Smith</v>
      </c>
      <c r="B13" s="27"/>
      <c r="C13" s="27"/>
      <c r="D13" s="27"/>
      <c r="E13" s="19">
        <f>[6]Evaluation!E17</f>
        <v>26.599999999999998</v>
      </c>
      <c r="F13" s="19">
        <f>[6]Evaluation!H17</f>
        <v>18</v>
      </c>
      <c r="G13" s="19">
        <f>[6]Evaluation!K17</f>
        <v>9</v>
      </c>
      <c r="H13" s="19">
        <f>[6]Evaluation!N17</f>
        <v>15</v>
      </c>
      <c r="I13" s="20">
        <f t="shared" si="0"/>
        <v>68.599999999999994</v>
      </c>
      <c r="J13" s="20">
        <f t="shared" si="1"/>
        <v>42</v>
      </c>
    </row>
    <row r="14" spans="1:10" x14ac:dyDescent="0.2">
      <c r="A14" s="27" t="str">
        <f>'[6]RFP Submittal'!A14</f>
        <v>P^2MG</v>
      </c>
      <c r="B14" s="27"/>
      <c r="C14" s="27"/>
      <c r="D14" s="27"/>
      <c r="E14" s="19">
        <f>[6]Evaluation!E18</f>
        <v>28</v>
      </c>
      <c r="F14" s="19">
        <f>[6]Evaluation!H18</f>
        <v>17</v>
      </c>
      <c r="G14" s="19">
        <f>[6]Evaluation!K18</f>
        <v>9.6000000000000014</v>
      </c>
      <c r="H14" s="19">
        <f>[6]Evaluation!N18</f>
        <v>16.5</v>
      </c>
      <c r="I14" s="20">
        <f t="shared" si="0"/>
        <v>71.099999999999994</v>
      </c>
      <c r="J14" s="20">
        <f t="shared" si="1"/>
        <v>43.1</v>
      </c>
    </row>
    <row r="15" spans="1:10" x14ac:dyDescent="0.2">
      <c r="A15" s="27" t="str">
        <f>'[6]RFP Submittal'!A15</f>
        <v>The Trevino Group</v>
      </c>
      <c r="B15" s="27"/>
      <c r="C15" s="27"/>
      <c r="D15" s="27"/>
      <c r="E15" s="19">
        <f>[6]Evaluation!E19</f>
        <v>24.5</v>
      </c>
      <c r="F15" s="19">
        <f>[6]Evaluation!H19</f>
        <v>17.5</v>
      </c>
      <c r="G15" s="19">
        <f>[6]Evaluation!K19</f>
        <v>10.199999999999999</v>
      </c>
      <c r="H15" s="19">
        <f>[6]Evaluation!N19</f>
        <v>17.5</v>
      </c>
      <c r="I15" s="20">
        <f t="shared" si="0"/>
        <v>69.7</v>
      </c>
      <c r="J15" s="20">
        <f t="shared" si="1"/>
        <v>45.2</v>
      </c>
    </row>
    <row r="16" spans="1:10" x14ac:dyDescent="0.2">
      <c r="A16" s="27" t="str">
        <f>'[6]RFP Submittal'!A16</f>
        <v>Vaughn Construction</v>
      </c>
      <c r="B16" s="27"/>
      <c r="C16" s="27"/>
      <c r="D16" s="27"/>
      <c r="E16" s="19">
        <f>[6]Evaluation!E20</f>
        <v>25.900000000000002</v>
      </c>
      <c r="F16" s="19">
        <f>[6]Evaluation!H20</f>
        <v>19</v>
      </c>
      <c r="G16" s="19">
        <f>[6]Evaluation!K20</f>
        <v>11.100000000000001</v>
      </c>
      <c r="H16" s="19">
        <f>[6]Evaluation!N20</f>
        <v>20</v>
      </c>
      <c r="I16" s="20">
        <f t="shared" si="0"/>
        <v>76</v>
      </c>
      <c r="J16" s="20">
        <f t="shared" si="1"/>
        <v>50.1</v>
      </c>
    </row>
    <row r="17" spans="1:10" x14ac:dyDescent="0.2">
      <c r="A17" s="27" t="str">
        <f>'[6]RFP Submittal'!A17</f>
        <v xml:space="preserve"> York Construction</v>
      </c>
      <c r="B17" s="27"/>
      <c r="C17" s="27"/>
      <c r="D17" s="27"/>
      <c r="E17" s="19">
        <f>[6]Evaluation!E21</f>
        <v>25.2</v>
      </c>
      <c r="F17" s="19">
        <f>[6]Evaluation!H21</f>
        <v>15</v>
      </c>
      <c r="G17" s="19">
        <f>[6]Evaluation!K21</f>
        <v>9</v>
      </c>
      <c r="H17" s="19">
        <f>[6]Evaluation!N21</f>
        <v>14.5</v>
      </c>
      <c r="I17" s="20">
        <f t="shared" si="0"/>
        <v>63.7</v>
      </c>
      <c r="J17" s="20">
        <f t="shared" si="1"/>
        <v>38.5</v>
      </c>
    </row>
  </sheetData>
  <mergeCells count="16">
    <mergeCell ref="A14:D14"/>
    <mergeCell ref="A15:D15"/>
    <mergeCell ref="A16:D16"/>
    <mergeCell ref="A17:D17"/>
    <mergeCell ref="A8:D8"/>
    <mergeCell ref="A9:D9"/>
    <mergeCell ref="A10:D10"/>
    <mergeCell ref="A11:D11"/>
    <mergeCell ref="A12:D12"/>
    <mergeCell ref="A13:D13"/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43" sqref="E43"/>
    </sheetView>
  </sheetViews>
  <sheetFormatPr defaultRowHeight="12.75" x14ac:dyDescent="0.2"/>
  <cols>
    <col min="5" max="8" width="9" bestFit="1" customWidth="1"/>
    <col min="9" max="9" width="6.5703125" bestFit="1" customWidth="1"/>
  </cols>
  <sheetData>
    <row r="1" spans="1:9" ht="15.75" x14ac:dyDescent="0.25">
      <c r="A1" s="17" t="s">
        <v>7</v>
      </c>
      <c r="B1" s="17"/>
      <c r="C1" s="17"/>
      <c r="D1" s="17"/>
      <c r="E1" s="28" t="s">
        <v>23</v>
      </c>
      <c r="F1" s="28"/>
      <c r="G1" s="28"/>
      <c r="H1" s="28"/>
      <c r="I1" s="28"/>
    </row>
    <row r="2" spans="1:9" ht="15.75" x14ac:dyDescent="0.25">
      <c r="A2" s="17"/>
      <c r="B2" s="18"/>
      <c r="H2" s="18"/>
    </row>
    <row r="3" spans="1:9" x14ac:dyDescent="0.2">
      <c r="A3" s="30" t="s">
        <v>8</v>
      </c>
      <c r="B3" s="30"/>
      <c r="C3" s="30"/>
      <c r="D3" s="30"/>
      <c r="E3" s="23" t="s">
        <v>9</v>
      </c>
      <c r="F3" s="23" t="s">
        <v>10</v>
      </c>
      <c r="G3" s="23" t="s">
        <v>11</v>
      </c>
      <c r="H3" s="23" t="s">
        <v>12</v>
      </c>
      <c r="I3" s="24" t="s">
        <v>13</v>
      </c>
    </row>
    <row r="4" spans="1:9" x14ac:dyDescent="0.2">
      <c r="A4" s="27" t="str">
        <f>'[7]RFP Submittal'!A4</f>
        <v>Alpha Building Corporation</v>
      </c>
      <c r="B4" s="27"/>
      <c r="C4" s="27"/>
      <c r="D4" s="27"/>
      <c r="E4" s="19">
        <f>[7]Evaluation!E8</f>
        <v>0</v>
      </c>
      <c r="F4" s="19">
        <f>[7]Evaluation!H8</f>
        <v>22.5</v>
      </c>
      <c r="G4" s="19">
        <f>[7]Evaluation!K8</f>
        <v>13.5</v>
      </c>
      <c r="H4" s="19">
        <f>[7]Evaluation!N8</f>
        <v>22.5</v>
      </c>
      <c r="I4" s="20">
        <f>SUM(E4:H4)</f>
        <v>58.5</v>
      </c>
    </row>
    <row r="5" spans="1:9" x14ac:dyDescent="0.2">
      <c r="A5" s="27" t="str">
        <f>'[7]RFP Submittal'!A5</f>
        <v>A-Status</v>
      </c>
      <c r="B5" s="27"/>
      <c r="C5" s="27"/>
      <c r="D5" s="27"/>
      <c r="E5" s="19">
        <f>[7]Evaluation!E9</f>
        <v>0</v>
      </c>
      <c r="F5" s="19">
        <f>[7]Evaluation!H9</f>
        <v>15</v>
      </c>
      <c r="G5" s="19">
        <f>[7]Evaluation!K9</f>
        <v>9</v>
      </c>
      <c r="H5" s="19">
        <f>[7]Evaluation!N9</f>
        <v>15</v>
      </c>
      <c r="I5" s="20">
        <f t="shared" ref="I5:I17" si="0">SUM(E5:H5)</f>
        <v>39</v>
      </c>
    </row>
    <row r="6" spans="1:9" x14ac:dyDescent="0.2">
      <c r="A6" s="27" t="str">
        <f>'[7]RFP Submittal'!A6</f>
        <v>B.Bell Builders</v>
      </c>
      <c r="B6" s="27"/>
      <c r="C6" s="27"/>
      <c r="D6" s="27"/>
      <c r="E6" s="19">
        <f>[7]Evaluation!E10</f>
        <v>0</v>
      </c>
      <c r="F6" s="19">
        <f>[7]Evaluation!H10</f>
        <v>15</v>
      </c>
      <c r="G6" s="19">
        <f>[7]Evaluation!K10</f>
        <v>13.5</v>
      </c>
      <c r="H6" s="19">
        <f>[7]Evaluation!N10</f>
        <v>22.5</v>
      </c>
      <c r="I6" s="20">
        <f t="shared" si="0"/>
        <v>51</v>
      </c>
    </row>
    <row r="7" spans="1:9" x14ac:dyDescent="0.2">
      <c r="A7" s="27" t="str">
        <f>'[7]RFP Submittal'!A7</f>
        <v xml:space="preserve"> Brown and Root</v>
      </c>
      <c r="B7" s="27"/>
      <c r="C7" s="27"/>
      <c r="D7" s="27"/>
      <c r="E7" s="19">
        <f>[7]Evaluation!E11</f>
        <v>0</v>
      </c>
      <c r="F7" s="19">
        <f>[7]Evaluation!H11</f>
        <v>22.5</v>
      </c>
      <c r="G7" s="19">
        <f>[7]Evaluation!K11</f>
        <v>13.5</v>
      </c>
      <c r="H7" s="19">
        <f>[7]Evaluation!N11</f>
        <v>22.5</v>
      </c>
      <c r="I7" s="20">
        <f t="shared" si="0"/>
        <v>58.5</v>
      </c>
    </row>
    <row r="8" spans="1:9" x14ac:dyDescent="0.2">
      <c r="A8" s="27" t="str">
        <f>'[7]RFP Submittal'!A8</f>
        <v>Dura Pier Facilities Services</v>
      </c>
      <c r="B8" s="27"/>
      <c r="C8" s="27"/>
      <c r="D8" s="27"/>
      <c r="E8" s="19">
        <f>[7]Evaluation!E12</f>
        <v>0</v>
      </c>
      <c r="F8" s="19">
        <f>[7]Evaluation!H12</f>
        <v>20</v>
      </c>
      <c r="G8" s="19">
        <f>[7]Evaluation!K12</f>
        <v>12</v>
      </c>
      <c r="H8" s="19">
        <f>[7]Evaluation!N12</f>
        <v>20</v>
      </c>
      <c r="I8" s="20">
        <f t="shared" si="0"/>
        <v>52</v>
      </c>
    </row>
    <row r="9" spans="1:9" x14ac:dyDescent="0.2">
      <c r="A9" s="27" t="str">
        <f>'[7]RFP Submittal'!A9</f>
        <v>  E. Contractors</v>
      </c>
      <c r="B9" s="27"/>
      <c r="C9" s="27"/>
      <c r="D9" s="27"/>
      <c r="E9" s="19">
        <f>[7]Evaluation!E13</f>
        <v>0</v>
      </c>
      <c r="F9" s="19">
        <f>[7]Evaluation!H13</f>
        <v>15</v>
      </c>
      <c r="G9" s="19">
        <f>[7]Evaluation!K13</f>
        <v>9</v>
      </c>
      <c r="H9" s="19">
        <f>[7]Evaluation!N13</f>
        <v>15</v>
      </c>
      <c r="I9" s="20">
        <f t="shared" si="0"/>
        <v>39</v>
      </c>
    </row>
    <row r="10" spans="1:9" x14ac:dyDescent="0.2">
      <c r="A10" s="27" t="str">
        <f>'[7]RFP Submittal'!A10</f>
        <v xml:space="preserve"> ERC</v>
      </c>
      <c r="B10" s="27"/>
      <c r="C10" s="27"/>
      <c r="D10" s="27"/>
      <c r="E10" s="19">
        <f>[7]Evaluation!E14</f>
        <v>0</v>
      </c>
      <c r="F10" s="19">
        <f>[7]Evaluation!H14</f>
        <v>15</v>
      </c>
      <c r="G10" s="19">
        <f>[7]Evaluation!K14</f>
        <v>9</v>
      </c>
      <c r="H10" s="19">
        <f>[7]Evaluation!N14</f>
        <v>15</v>
      </c>
      <c r="I10" s="20">
        <f t="shared" si="0"/>
        <v>39</v>
      </c>
    </row>
    <row r="11" spans="1:9" x14ac:dyDescent="0.2">
      <c r="A11" s="27" t="str">
        <f>'[7]RFP Submittal'!A11</f>
        <v>Falkenberg Construction</v>
      </c>
      <c r="B11" s="27"/>
      <c r="C11" s="27"/>
      <c r="D11" s="27"/>
      <c r="E11" s="19">
        <f>[7]Evaluation!E15</f>
        <v>0</v>
      </c>
      <c r="F11" s="19">
        <f>[7]Evaluation!H15</f>
        <v>15</v>
      </c>
      <c r="G11" s="19">
        <f>[7]Evaluation!K15</f>
        <v>9</v>
      </c>
      <c r="H11" s="19">
        <f>[7]Evaluation!N15</f>
        <v>15</v>
      </c>
      <c r="I11" s="20">
        <f t="shared" si="0"/>
        <v>39</v>
      </c>
    </row>
    <row r="12" spans="1:9" x14ac:dyDescent="0.2">
      <c r="A12" s="27" t="str">
        <f>'[7]RFP Submittal'!A12</f>
        <v>Horizon</v>
      </c>
      <c r="B12" s="27"/>
      <c r="C12" s="27"/>
      <c r="D12" s="27"/>
      <c r="E12" s="19">
        <f>[7]Evaluation!E16</f>
        <v>0</v>
      </c>
      <c r="F12" s="19">
        <f>[7]Evaluation!H16</f>
        <v>20</v>
      </c>
      <c r="G12" s="19">
        <f>[7]Evaluation!K16</f>
        <v>13.5</v>
      </c>
      <c r="H12" s="19">
        <f>[7]Evaluation!N16</f>
        <v>20</v>
      </c>
      <c r="I12" s="20">
        <f t="shared" si="0"/>
        <v>53.5</v>
      </c>
    </row>
    <row r="13" spans="1:9" x14ac:dyDescent="0.2">
      <c r="A13" s="27" t="str">
        <f>'[7]RFP Submittal'!A13</f>
        <v>Jamail and Smith</v>
      </c>
      <c r="B13" s="27"/>
      <c r="C13" s="27"/>
      <c r="D13" s="27"/>
      <c r="E13" s="19">
        <f>[7]Evaluation!E17</f>
        <v>0</v>
      </c>
      <c r="F13" s="19">
        <f>[7]Evaluation!H17</f>
        <v>22.5</v>
      </c>
      <c r="G13" s="19">
        <f>[7]Evaluation!K17</f>
        <v>13.5</v>
      </c>
      <c r="H13" s="19">
        <f>[7]Evaluation!N17</f>
        <v>22.5</v>
      </c>
      <c r="I13" s="20">
        <f t="shared" si="0"/>
        <v>58.5</v>
      </c>
    </row>
    <row r="14" spans="1:9" x14ac:dyDescent="0.2">
      <c r="A14" s="27" t="str">
        <f>'[7]RFP Submittal'!A14</f>
        <v>P^2MG</v>
      </c>
      <c r="B14" s="27"/>
      <c r="C14" s="27"/>
      <c r="D14" s="27"/>
      <c r="E14" s="19">
        <f>[7]Evaluation!E18</f>
        <v>0</v>
      </c>
      <c r="F14" s="19">
        <f>[7]Evaluation!H18</f>
        <v>20</v>
      </c>
      <c r="G14" s="19">
        <f>[7]Evaluation!K18</f>
        <v>12</v>
      </c>
      <c r="H14" s="19">
        <f>[7]Evaluation!N18</f>
        <v>20</v>
      </c>
      <c r="I14" s="20">
        <f t="shared" si="0"/>
        <v>52</v>
      </c>
    </row>
    <row r="15" spans="1:9" x14ac:dyDescent="0.2">
      <c r="A15" s="27" t="str">
        <f>'[7]RFP Submittal'!A15</f>
        <v>The Trevino Group</v>
      </c>
      <c r="B15" s="27"/>
      <c r="C15" s="27"/>
      <c r="D15" s="27"/>
      <c r="E15" s="19">
        <f>[7]Evaluation!E19</f>
        <v>0</v>
      </c>
      <c r="F15" s="19">
        <f>[7]Evaluation!H19</f>
        <v>20</v>
      </c>
      <c r="G15" s="19">
        <f>[7]Evaluation!K19</f>
        <v>12</v>
      </c>
      <c r="H15" s="19">
        <f>[7]Evaluation!N19</f>
        <v>20</v>
      </c>
      <c r="I15" s="20">
        <f t="shared" si="0"/>
        <v>52</v>
      </c>
    </row>
    <row r="16" spans="1:9" x14ac:dyDescent="0.2">
      <c r="A16" s="27" t="str">
        <f>'[7]RFP Submittal'!A16</f>
        <v>Vaughn Construction</v>
      </c>
      <c r="B16" s="27"/>
      <c r="C16" s="27"/>
      <c r="D16" s="27"/>
      <c r="E16" s="19">
        <f>[7]Evaluation!E20</f>
        <v>0</v>
      </c>
      <c r="F16" s="19">
        <f>[7]Evaluation!H20</f>
        <v>20</v>
      </c>
      <c r="G16" s="19">
        <f>[7]Evaluation!K20</f>
        <v>12</v>
      </c>
      <c r="H16" s="19">
        <f>[7]Evaluation!N20</f>
        <v>20</v>
      </c>
      <c r="I16" s="20">
        <f t="shared" si="0"/>
        <v>52</v>
      </c>
    </row>
    <row r="17" spans="1:9" x14ac:dyDescent="0.2">
      <c r="A17" s="27" t="str">
        <f>'[7]RFP Submittal'!A17</f>
        <v xml:space="preserve"> York Construction</v>
      </c>
      <c r="B17" s="27"/>
      <c r="C17" s="27"/>
      <c r="D17" s="27"/>
      <c r="E17" s="19">
        <f>[7]Evaluation!E21</f>
        <v>0</v>
      </c>
      <c r="F17" s="19">
        <f>[7]Evaluation!H21</f>
        <v>15</v>
      </c>
      <c r="G17" s="19">
        <f>[7]Evaluation!K21</f>
        <v>9</v>
      </c>
      <c r="H17" s="19">
        <f>[7]Evaluation!N21</f>
        <v>15</v>
      </c>
      <c r="I17" s="20">
        <f t="shared" si="0"/>
        <v>39</v>
      </c>
    </row>
  </sheetData>
  <mergeCells count="16">
    <mergeCell ref="A7:D7"/>
    <mergeCell ref="E1:I1"/>
    <mergeCell ref="A3:D3"/>
    <mergeCell ref="A4:D4"/>
    <mergeCell ref="A5:D5"/>
    <mergeCell ref="A6:D6"/>
    <mergeCell ref="A14:D14"/>
    <mergeCell ref="A15:D15"/>
    <mergeCell ref="A16:D16"/>
    <mergeCell ref="A17:D17"/>
    <mergeCell ref="A8:D8"/>
    <mergeCell ref="A9:D9"/>
    <mergeCell ref="A10:D10"/>
    <mergeCell ref="A11:D11"/>
    <mergeCell ref="A12:D12"/>
    <mergeCell ref="A13:D13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G37" sqref="G37"/>
    </sheetView>
  </sheetViews>
  <sheetFormatPr defaultRowHeight="15" x14ac:dyDescent="0.2"/>
  <cols>
    <col min="1" max="1" width="42.5703125" style="1" customWidth="1"/>
    <col min="2" max="2" width="9.28515625" style="1" customWidth="1"/>
    <col min="3" max="3" width="7.5703125" style="16" customWidth="1"/>
    <col min="4" max="8" width="7.5703125" style="1" customWidth="1"/>
    <col min="9" max="9" width="14" style="1" customWidth="1"/>
    <col min="10" max="10" width="10.42578125" style="1" bestFit="1" customWidth="1"/>
    <col min="11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 customHeight="1" x14ac:dyDescent="0.2">
      <c r="A2" s="32" t="s">
        <v>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0</v>
      </c>
      <c r="B4" s="4" t="str">
        <f>'1'!E1</f>
        <v>Evaluator 1</v>
      </c>
      <c r="C4" s="4" t="str">
        <f>'2'!E1</f>
        <v>Evaluator 2</v>
      </c>
      <c r="D4" s="4" t="str">
        <f>'3'!E1</f>
        <v>Evaluator 3</v>
      </c>
      <c r="E4" s="4" t="str">
        <f>'4'!E1</f>
        <v>Evaluator 4</v>
      </c>
      <c r="F4" s="4" t="str">
        <f>'5'!E1</f>
        <v>Evaluator 5</v>
      </c>
      <c r="G4" s="25" t="str">
        <f>'6'!E1</f>
        <v>Evaluator 6</v>
      </c>
      <c r="H4" s="4" t="str">
        <f>'7'!E1</f>
        <v>Evaluator 7</v>
      </c>
      <c r="I4" s="5" t="s">
        <v>3</v>
      </c>
      <c r="J4" s="6" t="s">
        <v>1</v>
      </c>
    </row>
    <row r="5" spans="1:12" ht="16.5" customHeight="1" x14ac:dyDescent="0.2">
      <c r="A5" s="8" t="str">
        <f>'6'!A4</f>
        <v>Alpha Building Corporation</v>
      </c>
      <c r="B5" s="9">
        <f>SUM('1'!F4:H4)</f>
        <v>59.5</v>
      </c>
      <c r="C5" s="9">
        <f>SUM('2'!F4:H4)</f>
        <v>52</v>
      </c>
      <c r="D5" s="9">
        <f>SUM('3'!F4:H4)</f>
        <v>49.4</v>
      </c>
      <c r="E5" s="9">
        <f>SUM('4'!F4:H4)</f>
        <v>63.5</v>
      </c>
      <c r="F5" s="9">
        <f>SUM('5'!F4:H4)</f>
        <v>45.5</v>
      </c>
      <c r="G5" s="9">
        <f>SUM('6'!F4:H4)</f>
        <v>39</v>
      </c>
      <c r="H5" s="9">
        <f>SUM('7'!F4:H4)</f>
        <v>58.5</v>
      </c>
      <c r="I5" s="9">
        <f>AVERAGE(B5:H5)</f>
        <v>52.48571428571428</v>
      </c>
      <c r="J5" s="10">
        <f>RANK(I5,$I$5:$I$18,0)</f>
        <v>5</v>
      </c>
    </row>
    <row r="6" spans="1:12" ht="16.5" customHeight="1" x14ac:dyDescent="0.2">
      <c r="A6" s="8" t="str">
        <f>'6'!A5</f>
        <v>A-Status</v>
      </c>
      <c r="B6" s="9">
        <f>SUM('1'!F5:H5)</f>
        <v>41.5</v>
      </c>
      <c r="C6" s="9">
        <f>SUM('2'!F5:H5)</f>
        <v>44</v>
      </c>
      <c r="D6" s="9">
        <f>SUM('3'!F5:H5)</f>
        <v>55.3</v>
      </c>
      <c r="E6" s="9">
        <f>SUM('4'!F5:H5)</f>
        <v>53.9</v>
      </c>
      <c r="F6" s="9">
        <f>SUM('5'!F5:H5)</f>
        <v>32.5</v>
      </c>
      <c r="G6" s="9">
        <f>SUM('6'!F5:H5)</f>
        <v>46.5</v>
      </c>
      <c r="H6" s="9">
        <f>SUM('7'!F5:H5)</f>
        <v>39</v>
      </c>
      <c r="I6" s="9">
        <f>AVERAGE(B6:H6)</f>
        <v>44.671428571428578</v>
      </c>
      <c r="J6" s="10">
        <f t="shared" ref="J6:J18" si="0">RANK(I6,$I$5:$I$18,0)</f>
        <v>9</v>
      </c>
    </row>
    <row r="7" spans="1:12" x14ac:dyDescent="0.2">
      <c r="A7" s="8" t="str">
        <f>'6'!A6</f>
        <v>B.Bell Builders</v>
      </c>
      <c r="B7" s="9">
        <f>SUM('1'!F6:H6)</f>
        <v>59.5</v>
      </c>
      <c r="C7" s="9">
        <f>SUM('2'!F6:H6)</f>
        <v>54.5</v>
      </c>
      <c r="D7" s="9">
        <f>SUM('3'!F6:H6)</f>
        <v>53</v>
      </c>
      <c r="E7" s="9">
        <f>SUM('4'!F6:H6)</f>
        <v>49.6</v>
      </c>
      <c r="F7" s="9">
        <f>SUM('5'!F6:H6)</f>
        <v>52</v>
      </c>
      <c r="G7" s="9">
        <f>SUM('6'!F6:H6)</f>
        <v>46.8</v>
      </c>
      <c r="H7" s="9">
        <f>SUM('7'!F6:H6)</f>
        <v>51</v>
      </c>
      <c r="I7" s="9">
        <f t="shared" ref="I7:I18" si="1">AVERAGE(B7:H7)</f>
        <v>52.342857142857149</v>
      </c>
      <c r="J7" s="10">
        <f t="shared" si="0"/>
        <v>6</v>
      </c>
    </row>
    <row r="8" spans="1:12" x14ac:dyDescent="0.2">
      <c r="A8" s="8" t="str">
        <f>'6'!A7</f>
        <v xml:space="preserve"> Brown and Root</v>
      </c>
      <c r="B8" s="9">
        <f>SUM('1'!F7:H7)</f>
        <v>56.5</v>
      </c>
      <c r="C8" s="9">
        <f>SUM('2'!F7:H7)</f>
        <v>54.5</v>
      </c>
      <c r="D8" s="9">
        <f>SUM('3'!F7:H7)</f>
        <v>57.9</v>
      </c>
      <c r="E8" s="9">
        <f>SUM('4'!F7:H7)</f>
        <v>60.1</v>
      </c>
      <c r="F8" s="9">
        <f>SUM('5'!F7:H7)</f>
        <v>55.25</v>
      </c>
      <c r="G8" s="9">
        <f>SUM('6'!F7:H7)</f>
        <v>42.2</v>
      </c>
      <c r="H8" s="9">
        <f>SUM('7'!F7:H7)</f>
        <v>58.5</v>
      </c>
      <c r="I8" s="9">
        <f t="shared" si="1"/>
        <v>54.99285714285714</v>
      </c>
      <c r="J8" s="10">
        <f t="shared" si="0"/>
        <v>2</v>
      </c>
    </row>
    <row r="9" spans="1:12" x14ac:dyDescent="0.2">
      <c r="A9" s="8" t="str">
        <f>'6'!A8</f>
        <v>Dura Pier Facilities Services</v>
      </c>
      <c r="B9" s="9">
        <f>SUM('1'!F8:H8)</f>
        <v>47</v>
      </c>
      <c r="C9" s="9">
        <f>SUM('2'!F8:H8)</f>
        <v>39</v>
      </c>
      <c r="D9" s="9">
        <f>SUM('3'!F8:H8)</f>
        <v>50.4</v>
      </c>
      <c r="E9" s="9">
        <f>SUM('4'!F8:H8)</f>
        <v>45.7</v>
      </c>
      <c r="F9" s="9">
        <f>SUM('5'!F8:H8)</f>
        <v>37.5</v>
      </c>
      <c r="G9" s="9">
        <f>SUM('6'!F8:H8)</f>
        <v>40.5</v>
      </c>
      <c r="H9" s="9">
        <f>SUM('7'!F8:H8)</f>
        <v>52</v>
      </c>
      <c r="I9" s="9">
        <f t="shared" si="1"/>
        <v>44.585714285714289</v>
      </c>
      <c r="J9" s="10">
        <f t="shared" si="0"/>
        <v>10</v>
      </c>
    </row>
    <row r="10" spans="1:12" x14ac:dyDescent="0.2">
      <c r="A10" s="8" t="str">
        <f>'6'!A9</f>
        <v>  E. Contractors</v>
      </c>
      <c r="B10" s="9">
        <f>SUM('1'!F9:H9)</f>
        <v>39</v>
      </c>
      <c r="C10" s="9">
        <f>SUM('2'!F9:H9)</f>
        <v>36.5</v>
      </c>
      <c r="D10" s="9">
        <f>SUM('3'!F9:H9)</f>
        <v>51</v>
      </c>
      <c r="E10" s="9">
        <f>SUM('4'!F9:H9)</f>
        <v>63.8</v>
      </c>
      <c r="F10" s="9">
        <f>SUM('5'!F9:H9)</f>
        <v>39</v>
      </c>
      <c r="G10" s="9">
        <f>SUM('6'!F9:H9)</f>
        <v>37.700000000000003</v>
      </c>
      <c r="H10" s="9">
        <f>SUM('7'!F9:H9)</f>
        <v>39</v>
      </c>
      <c r="I10" s="9">
        <f t="shared" si="1"/>
        <v>43.714285714285715</v>
      </c>
      <c r="J10" s="10">
        <f t="shared" si="0"/>
        <v>12</v>
      </c>
    </row>
    <row r="11" spans="1:12" x14ac:dyDescent="0.2">
      <c r="A11" s="8" t="str">
        <f>'6'!A10</f>
        <v xml:space="preserve"> ERC</v>
      </c>
      <c r="B11" s="9">
        <f>SUM('1'!F10:H10)</f>
        <v>39</v>
      </c>
      <c r="C11" s="9">
        <f>SUM('2'!F10:H10)</f>
        <v>18</v>
      </c>
      <c r="D11" s="9">
        <f>SUM('3'!F10:H10)</f>
        <v>44</v>
      </c>
      <c r="E11" s="9">
        <f>SUM('4'!F10:H10)</f>
        <v>40.5</v>
      </c>
      <c r="F11" s="9">
        <f>SUM('5'!F10:H10)</f>
        <v>13</v>
      </c>
      <c r="G11" s="9">
        <f>SUM('6'!F10:H10)</f>
        <v>37.200000000000003</v>
      </c>
      <c r="H11" s="9">
        <f>SUM('7'!F10:H10)</f>
        <v>39</v>
      </c>
      <c r="I11" s="9">
        <f t="shared" si="1"/>
        <v>32.957142857142856</v>
      </c>
      <c r="J11" s="10">
        <f t="shared" si="0"/>
        <v>14</v>
      </c>
    </row>
    <row r="12" spans="1:12" x14ac:dyDescent="0.2">
      <c r="A12" s="8" t="str">
        <f>'6'!A11</f>
        <v>Falkenberg Construction</v>
      </c>
      <c r="B12" s="9">
        <f>SUM('1'!F11:H11)</f>
        <v>50.4</v>
      </c>
      <c r="C12" s="9">
        <f>SUM('2'!F11:H11)</f>
        <v>19.5</v>
      </c>
      <c r="D12" s="9">
        <f>SUM('3'!F11:H11)</f>
        <v>46.5</v>
      </c>
      <c r="E12" s="9">
        <f>SUM('4'!F11:H11)</f>
        <v>53.5</v>
      </c>
      <c r="F12" s="9">
        <f>SUM('5'!F11:H11)</f>
        <v>26</v>
      </c>
      <c r="G12" s="9">
        <f>SUM('6'!F11:H11)</f>
        <v>37.5</v>
      </c>
      <c r="H12" s="9">
        <f>SUM('7'!F11:H11)</f>
        <v>39</v>
      </c>
      <c r="I12" s="9">
        <f t="shared" si="1"/>
        <v>38.914285714285711</v>
      </c>
      <c r="J12" s="10">
        <f t="shared" si="0"/>
        <v>13</v>
      </c>
    </row>
    <row r="13" spans="1:12" x14ac:dyDescent="0.2">
      <c r="A13" s="8" t="str">
        <f>'6'!A12</f>
        <v>Horizon</v>
      </c>
      <c r="B13" s="9">
        <f>SUM('1'!F12:H12)</f>
        <v>56</v>
      </c>
      <c r="C13" s="9">
        <f>SUM('2'!F12:H12)</f>
        <v>32.5</v>
      </c>
      <c r="D13" s="9">
        <f>SUM('3'!F12:H12)</f>
        <v>51.5</v>
      </c>
      <c r="E13" s="9">
        <f>SUM('4'!F12:H12)</f>
        <v>60.7</v>
      </c>
      <c r="F13" s="9">
        <f>SUM('5'!F12:H12)</f>
        <v>45.5</v>
      </c>
      <c r="G13" s="9">
        <f>SUM('6'!F12:H12)</f>
        <v>32.700000000000003</v>
      </c>
      <c r="H13" s="9">
        <f>SUM('7'!F12:H12)</f>
        <v>53.5</v>
      </c>
      <c r="I13" s="9">
        <f t="shared" si="1"/>
        <v>47.48571428571428</v>
      </c>
      <c r="J13" s="10">
        <f t="shared" si="0"/>
        <v>7</v>
      </c>
    </row>
    <row r="14" spans="1:12" x14ac:dyDescent="0.2">
      <c r="A14" s="8" t="str">
        <f>'6'!A13</f>
        <v>Jamail and Smith</v>
      </c>
      <c r="B14" s="9">
        <f>SUM('1'!F13:H13)</f>
        <v>60.1</v>
      </c>
      <c r="C14" s="9">
        <f>SUM('2'!F13:H13)</f>
        <v>49.5</v>
      </c>
      <c r="D14" s="9">
        <f>SUM('3'!F13:H13)</f>
        <v>55.6</v>
      </c>
      <c r="E14" s="9">
        <f>SUM('4'!F13:H13)</f>
        <v>60.2</v>
      </c>
      <c r="F14" s="9">
        <f>SUM('5'!F13:H13)</f>
        <v>52</v>
      </c>
      <c r="G14" s="9">
        <f>SUM('6'!F13:H13)</f>
        <v>42</v>
      </c>
      <c r="H14" s="9">
        <f>SUM('7'!F13:H13)</f>
        <v>58.5</v>
      </c>
      <c r="I14" s="9">
        <f t="shared" si="1"/>
        <v>53.98571428571428</v>
      </c>
      <c r="J14" s="10">
        <f t="shared" si="0"/>
        <v>3</v>
      </c>
    </row>
    <row r="15" spans="1:12" x14ac:dyDescent="0.2">
      <c r="A15" s="8" t="str">
        <f>'6'!A14</f>
        <v>P^2MG</v>
      </c>
      <c r="B15" s="9">
        <f>SUM('1'!F14:H14)</f>
        <v>32.5</v>
      </c>
      <c r="C15" s="9">
        <f>SUM('2'!F14:H14)</f>
        <v>45.5</v>
      </c>
      <c r="D15" s="9">
        <f>SUM('3'!F14:H14)</f>
        <v>52</v>
      </c>
      <c r="E15" s="9">
        <f>SUM('4'!F14:H14)</f>
        <v>60</v>
      </c>
      <c r="F15" s="9">
        <f>SUM('5'!F14:H14)</f>
        <v>46.5</v>
      </c>
      <c r="G15" s="9">
        <f>SUM('6'!F14:H14)</f>
        <v>43.1</v>
      </c>
      <c r="H15" s="9">
        <f>SUM('7'!F14:H14)</f>
        <v>52</v>
      </c>
      <c r="I15" s="9">
        <f t="shared" si="1"/>
        <v>47.371428571428574</v>
      </c>
      <c r="J15" s="10">
        <f t="shared" si="0"/>
        <v>8</v>
      </c>
    </row>
    <row r="16" spans="1:12" x14ac:dyDescent="0.2">
      <c r="A16" s="8" t="str">
        <f>'6'!A15</f>
        <v>The Trevino Group</v>
      </c>
      <c r="B16" s="9">
        <f>SUM('1'!F15:H15)</f>
        <v>59.2</v>
      </c>
      <c r="C16" s="9">
        <f>SUM('2'!F15:H15)</f>
        <v>52</v>
      </c>
      <c r="D16" s="9">
        <f>SUM('3'!F15:H15)</f>
        <v>54.3</v>
      </c>
      <c r="E16" s="9">
        <f>SUM('4'!F15:H15)</f>
        <v>56</v>
      </c>
      <c r="F16" s="9">
        <f>SUM('5'!F15:H15)</f>
        <v>54.5</v>
      </c>
      <c r="G16" s="9">
        <f>SUM('6'!F15:H15)</f>
        <v>45.2</v>
      </c>
      <c r="H16" s="9">
        <f>SUM('7'!F15:H15)</f>
        <v>52</v>
      </c>
      <c r="I16" s="9">
        <f t="shared" si="1"/>
        <v>53.31428571428571</v>
      </c>
      <c r="J16" s="10">
        <f t="shared" si="0"/>
        <v>4</v>
      </c>
    </row>
    <row r="17" spans="1:10" x14ac:dyDescent="0.2">
      <c r="A17" s="8" t="str">
        <f>'6'!A16</f>
        <v>Vaughn Construction</v>
      </c>
      <c r="B17" s="9">
        <f>SUM('1'!F16:H16)</f>
        <v>59.5</v>
      </c>
      <c r="C17" s="9">
        <f>SUM('2'!F16:H16)</f>
        <v>58.5</v>
      </c>
      <c r="D17" s="9">
        <f>SUM('3'!F16:H16)</f>
        <v>57.4</v>
      </c>
      <c r="E17" s="9">
        <f>SUM('4'!F16:H16)</f>
        <v>59.3</v>
      </c>
      <c r="F17" s="9">
        <f>SUM('5'!F16:H16)</f>
        <v>58.5</v>
      </c>
      <c r="G17" s="9">
        <f>SUM('6'!F16:H16)</f>
        <v>50.1</v>
      </c>
      <c r="H17" s="9">
        <f>SUM('7'!F16:H16)</f>
        <v>52</v>
      </c>
      <c r="I17" s="9">
        <f t="shared" si="1"/>
        <v>56.471428571428575</v>
      </c>
      <c r="J17" s="10">
        <f t="shared" si="0"/>
        <v>1</v>
      </c>
    </row>
    <row r="18" spans="1:10" x14ac:dyDescent="0.2">
      <c r="A18" s="8" t="str">
        <f>'6'!A17</f>
        <v xml:space="preserve"> York Construction</v>
      </c>
      <c r="B18" s="9">
        <f>SUM('1'!F17:H17)</f>
        <v>54.5</v>
      </c>
      <c r="C18" s="9">
        <f>SUM('2'!F17:H17)</f>
        <v>46.5</v>
      </c>
      <c r="D18" s="9">
        <f>SUM('3'!F17:H17)</f>
        <v>52.9</v>
      </c>
      <c r="E18" s="9">
        <f>SUM('4'!F17:H17)</f>
        <v>46.1</v>
      </c>
      <c r="F18" s="9">
        <f>SUM('5'!F17:H17)</f>
        <v>34</v>
      </c>
      <c r="G18" s="9">
        <f>SUM('6'!F17:H17)</f>
        <v>38.5</v>
      </c>
      <c r="H18" s="9">
        <f>SUM('7'!F17:H17)</f>
        <v>39</v>
      </c>
      <c r="I18" s="9">
        <f t="shared" si="1"/>
        <v>44.5</v>
      </c>
      <c r="J18" s="10">
        <f t="shared" si="0"/>
        <v>11</v>
      </c>
    </row>
  </sheetData>
  <mergeCells count="2">
    <mergeCell ref="A1:L1"/>
    <mergeCell ref="A2:L2"/>
  </mergeCells>
  <pageMargins left="0.24" right="0.3" top="1" bottom="1" header="0.5" footer="0.5"/>
  <pageSetup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9" activeCellId="1" sqref="B11 B9"/>
    </sheetView>
  </sheetViews>
  <sheetFormatPr defaultRowHeight="15" x14ac:dyDescent="0.2"/>
  <cols>
    <col min="1" max="1" width="42.5703125" style="1" customWidth="1"/>
    <col min="2" max="2" width="19.42578125" style="1" customWidth="1"/>
    <col min="3" max="3" width="14" style="1" customWidth="1"/>
    <col min="4" max="4" width="10.42578125" style="1" bestFit="1" customWidth="1"/>
    <col min="5" max="5" width="7.5703125" style="1" customWidth="1"/>
    <col min="6" max="6" width="10.42578125" style="1" bestFit="1" customWidth="1"/>
    <col min="7" max="8" width="14.85546875" style="1" customWidth="1"/>
    <col min="9" max="16384" width="9.140625" style="1"/>
  </cols>
  <sheetData>
    <row r="1" spans="1:6" ht="15.75" x14ac:dyDescent="0.25">
      <c r="A1" s="31" t="s">
        <v>2</v>
      </c>
      <c r="B1" s="31"/>
      <c r="C1" s="31"/>
      <c r="D1" s="31"/>
      <c r="E1" s="31"/>
      <c r="F1" s="31"/>
    </row>
    <row r="2" spans="1:6" ht="26.25" customHeight="1" x14ac:dyDescent="0.2">
      <c r="A2" s="32" t="s">
        <v>14</v>
      </c>
      <c r="B2" s="32"/>
      <c r="C2" s="32"/>
      <c r="D2" s="32"/>
      <c r="E2" s="32"/>
      <c r="F2" s="32"/>
    </row>
    <row r="3" spans="1:6" ht="15.75" thickBot="1" x14ac:dyDescent="0.25">
      <c r="C3" s="2"/>
      <c r="D3" s="2"/>
      <c r="E3" s="2"/>
      <c r="F3" s="2"/>
    </row>
    <row r="4" spans="1:6" s="7" customFormat="1" ht="124.5" customHeight="1" thickBot="1" x14ac:dyDescent="0.25">
      <c r="A4" s="3" t="s">
        <v>0</v>
      </c>
      <c r="B4" s="4" t="str">
        <f>'6'!E1</f>
        <v>Evaluator 6</v>
      </c>
      <c r="C4" s="5" t="s">
        <v>4</v>
      </c>
      <c r="D4" s="6" t="s">
        <v>1</v>
      </c>
    </row>
    <row r="5" spans="1:6" x14ac:dyDescent="0.2">
      <c r="A5" s="8" t="str">
        <f>Technical!A5</f>
        <v>Alpha Building Corporation</v>
      </c>
      <c r="B5" s="9">
        <f>'6'!E4</f>
        <v>25.900000000000002</v>
      </c>
      <c r="C5" s="9">
        <f>AVERAGE(B5:B5)</f>
        <v>25.900000000000002</v>
      </c>
      <c r="D5" s="10">
        <f>RANK(C5,$C$5:$C$18,0)</f>
        <v>9</v>
      </c>
    </row>
    <row r="6" spans="1:6" x14ac:dyDescent="0.2">
      <c r="A6" s="8" t="str">
        <f>Technical!A6</f>
        <v>A-Status</v>
      </c>
      <c r="B6" s="9">
        <f>'6'!E5</f>
        <v>28.699999999999996</v>
      </c>
      <c r="C6" s="9">
        <f t="shared" ref="C6:C18" si="0">AVERAGE(B6:B6)</f>
        <v>28.699999999999996</v>
      </c>
      <c r="D6" s="10">
        <f t="shared" ref="D6:D18" si="1">RANK(C6,$C$5:$C$18,0)</f>
        <v>4</v>
      </c>
    </row>
    <row r="7" spans="1:6" x14ac:dyDescent="0.2">
      <c r="A7" s="8" t="str">
        <f>Technical!A7</f>
        <v>B.Bell Builders</v>
      </c>
      <c r="B7" s="9">
        <f>'6'!E6</f>
        <v>23.8</v>
      </c>
      <c r="C7" s="9">
        <f t="shared" si="0"/>
        <v>23.8</v>
      </c>
      <c r="D7" s="10">
        <f t="shared" si="1"/>
        <v>14</v>
      </c>
    </row>
    <row r="8" spans="1:6" x14ac:dyDescent="0.2">
      <c r="A8" s="8" t="str">
        <f>Technical!A8</f>
        <v xml:space="preserve"> Brown and Root</v>
      </c>
      <c r="B8" s="9">
        <f>'6'!E7</f>
        <v>30.099999999999998</v>
      </c>
      <c r="C8" s="9">
        <f t="shared" si="0"/>
        <v>30.099999999999998</v>
      </c>
      <c r="D8" s="10">
        <f t="shared" si="1"/>
        <v>2</v>
      </c>
    </row>
    <row r="9" spans="1:6" x14ac:dyDescent="0.2">
      <c r="A9" s="8" t="str">
        <f>Technical!A9</f>
        <v>Dura Pier Facilities Services</v>
      </c>
      <c r="B9" s="9">
        <f>'6'!E8</f>
        <v>25.900000000000002</v>
      </c>
      <c r="C9" s="9">
        <f t="shared" si="0"/>
        <v>25.900000000000002</v>
      </c>
      <c r="D9" s="10">
        <f t="shared" si="1"/>
        <v>9</v>
      </c>
    </row>
    <row r="10" spans="1:6" x14ac:dyDescent="0.2">
      <c r="A10" s="8" t="str">
        <f>Technical!A10</f>
        <v>  E. Contractors</v>
      </c>
      <c r="B10" s="9">
        <f>'6'!E9</f>
        <v>27.3</v>
      </c>
      <c r="C10" s="9">
        <f t="shared" si="0"/>
        <v>27.3</v>
      </c>
      <c r="D10" s="10">
        <f t="shared" si="1"/>
        <v>6</v>
      </c>
    </row>
    <row r="11" spans="1:6" x14ac:dyDescent="0.2">
      <c r="A11" s="8" t="str">
        <f>Technical!A11</f>
        <v xml:space="preserve"> ERC</v>
      </c>
      <c r="B11" s="9">
        <f>'6'!E10</f>
        <v>30.800000000000004</v>
      </c>
      <c r="C11" s="9">
        <f t="shared" si="0"/>
        <v>30.800000000000004</v>
      </c>
      <c r="D11" s="10">
        <f t="shared" si="1"/>
        <v>1</v>
      </c>
    </row>
    <row r="12" spans="1:6" x14ac:dyDescent="0.2">
      <c r="A12" s="8" t="str">
        <f>Technical!A12</f>
        <v>Falkenberg Construction</v>
      </c>
      <c r="B12" s="9">
        <f>'6'!E11</f>
        <v>26.599999999999998</v>
      </c>
      <c r="C12" s="9">
        <f t="shared" si="0"/>
        <v>26.599999999999998</v>
      </c>
      <c r="D12" s="10">
        <f t="shared" si="1"/>
        <v>7</v>
      </c>
    </row>
    <row r="13" spans="1:6" x14ac:dyDescent="0.2">
      <c r="A13" s="8" t="str">
        <f>Technical!A13</f>
        <v>Horizon</v>
      </c>
      <c r="B13" s="9">
        <f>'6'!E12</f>
        <v>29.400000000000002</v>
      </c>
      <c r="C13" s="9">
        <f t="shared" si="0"/>
        <v>29.400000000000002</v>
      </c>
      <c r="D13" s="10">
        <f t="shared" si="1"/>
        <v>3</v>
      </c>
    </row>
    <row r="14" spans="1:6" x14ac:dyDescent="0.2">
      <c r="A14" s="8" t="str">
        <f>Technical!A14</f>
        <v>Jamail and Smith</v>
      </c>
      <c r="B14" s="9">
        <f>'6'!E13</f>
        <v>26.599999999999998</v>
      </c>
      <c r="C14" s="9">
        <f t="shared" si="0"/>
        <v>26.599999999999998</v>
      </c>
      <c r="D14" s="10">
        <f t="shared" si="1"/>
        <v>7</v>
      </c>
    </row>
    <row r="15" spans="1:6" x14ac:dyDescent="0.2">
      <c r="A15" s="8" t="str">
        <f>Technical!A15</f>
        <v>P^2MG</v>
      </c>
      <c r="B15" s="9">
        <f>'6'!E14</f>
        <v>28</v>
      </c>
      <c r="C15" s="9">
        <f t="shared" si="0"/>
        <v>28</v>
      </c>
      <c r="D15" s="10">
        <f t="shared" si="1"/>
        <v>5</v>
      </c>
    </row>
    <row r="16" spans="1:6" x14ac:dyDescent="0.2">
      <c r="A16" s="8" t="str">
        <f>Technical!A16</f>
        <v>The Trevino Group</v>
      </c>
      <c r="B16" s="9">
        <f>'6'!E15</f>
        <v>24.5</v>
      </c>
      <c r="C16" s="9">
        <f t="shared" si="0"/>
        <v>24.5</v>
      </c>
      <c r="D16" s="10">
        <f t="shared" si="1"/>
        <v>13</v>
      </c>
    </row>
    <row r="17" spans="1:4" x14ac:dyDescent="0.2">
      <c r="A17" s="8" t="str">
        <f>Technical!A17</f>
        <v>Vaughn Construction</v>
      </c>
      <c r="B17" s="9">
        <f>'6'!E16</f>
        <v>25.900000000000002</v>
      </c>
      <c r="C17" s="9">
        <f t="shared" si="0"/>
        <v>25.900000000000002</v>
      </c>
      <c r="D17" s="10">
        <f t="shared" si="1"/>
        <v>9</v>
      </c>
    </row>
    <row r="18" spans="1:4" x14ac:dyDescent="0.2">
      <c r="A18" s="8" t="str">
        <f>Technical!A18</f>
        <v xml:space="preserve"> York Construction</v>
      </c>
      <c r="B18" s="9">
        <f>'6'!E17</f>
        <v>25.2</v>
      </c>
      <c r="C18" s="9">
        <f t="shared" si="0"/>
        <v>25.2</v>
      </c>
      <c r="D18" s="10">
        <f t="shared" si="1"/>
        <v>12</v>
      </c>
    </row>
  </sheetData>
  <mergeCells count="2">
    <mergeCell ref="A1:F1"/>
    <mergeCell ref="A2:F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2017-08-08T14:00:17Z</cp:lastPrinted>
  <dcterms:created xsi:type="dcterms:W3CDTF">2013-06-21T21:38:22Z</dcterms:created>
  <dcterms:modified xsi:type="dcterms:W3CDTF">2017-08-17T17:32:03Z</dcterms:modified>
</cp:coreProperties>
</file>