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phan2\Desktop\"/>
    </mc:Choice>
  </mc:AlternateContent>
  <bookViews>
    <workbookView xWindow="1215" yWindow="300" windowWidth="19845" windowHeight="11025" tabRatio="814" activeTab="9"/>
  </bookViews>
  <sheets>
    <sheet name="Responses" sheetId="19" r:id="rId1"/>
    <sheet name="1" sheetId="20" r:id="rId2"/>
    <sheet name="2" sheetId="23" r:id="rId3"/>
    <sheet name="3" sheetId="24" r:id="rId4"/>
    <sheet name="4" sheetId="25" r:id="rId5"/>
    <sheet name="5" sheetId="26" r:id="rId6"/>
    <sheet name="Technical Summary" sheetId="4" r:id="rId7"/>
    <sheet name="Pricing Score Calculation" sheetId="27" r:id="rId8"/>
    <sheet name="Summary" sheetId="28" r:id="rId9"/>
    <sheet name="Criteria" sheetId="29" r:id="rId10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52511"/>
</workbook>
</file>

<file path=xl/calcChain.xml><?xml version="1.0" encoding="utf-8"?>
<calcChain xmlns="http://schemas.openxmlformats.org/spreadsheetml/2006/main">
  <c r="H18" i="29" l="1"/>
  <c r="H17" i="29"/>
  <c r="H16" i="29"/>
  <c r="H15" i="29"/>
  <c r="H14" i="29"/>
  <c r="H13" i="29"/>
  <c r="H19" i="29" s="1"/>
  <c r="B14" i="27" l="1"/>
  <c r="H5" i="25" l="1"/>
  <c r="E5" i="4" s="1"/>
  <c r="I5" i="25"/>
  <c r="H5" i="24"/>
  <c r="D5" i="4" s="1"/>
  <c r="I5" i="24"/>
  <c r="C4" i="28"/>
  <c r="D4" i="28"/>
  <c r="E4" i="28"/>
  <c r="F4" i="28"/>
  <c r="B4" i="28"/>
  <c r="I5" i="26" l="1"/>
  <c r="H5" i="26"/>
  <c r="F5" i="4" s="1"/>
  <c r="I5" i="23"/>
  <c r="H5" i="23"/>
  <c r="C5" i="4" s="1"/>
  <c r="H5" i="20"/>
  <c r="B5" i="4" s="1"/>
  <c r="I5" i="20"/>
  <c r="A5" i="26" l="1"/>
  <c r="A5" i="23" l="1"/>
  <c r="A5" i="25"/>
  <c r="A5" i="20"/>
  <c r="A5" i="24"/>
  <c r="A5" i="28"/>
  <c r="A5" i="4"/>
  <c r="A2" i="28"/>
  <c r="B4" i="27"/>
  <c r="A2" i="4"/>
  <c r="A2" i="26"/>
  <c r="A2" i="25"/>
  <c r="A2" i="24"/>
  <c r="A2" i="23"/>
  <c r="A2" i="20"/>
  <c r="C9" i="27" l="1"/>
  <c r="C14" i="27" l="1"/>
  <c r="E5" i="28" l="1"/>
  <c r="B5" i="28"/>
  <c r="D5" i="28"/>
  <c r="C5" i="28"/>
  <c r="F5" i="28"/>
  <c r="G5" i="28" l="1"/>
  <c r="G5" i="4" l="1"/>
  <c r="H5" i="28" l="1"/>
  <c r="H5" i="4"/>
</calcChain>
</file>

<file path=xl/sharedStrings.xml><?xml version="1.0" encoding="utf-8"?>
<sst xmlns="http://schemas.openxmlformats.org/spreadsheetml/2006/main" count="98" uniqueCount="51">
  <si>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</si>
  <si>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</si>
  <si>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</si>
  <si>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</si>
  <si>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</si>
  <si>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</si>
  <si>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</si>
  <si>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</si>
  <si>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</si>
  <si>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</si>
  <si>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>Total</t>
  </si>
  <si>
    <t>Best Priced</t>
  </si>
  <si>
    <t>Company</t>
  </si>
  <si>
    <t>Lump Sum Price</t>
  </si>
  <si>
    <t>Difference</t>
  </si>
  <si>
    <t>Scoring</t>
  </si>
  <si>
    <t>Bidders</t>
  </si>
  <si>
    <r>
      <t xml:space="preserve">Total
</t>
    </r>
    <r>
      <rPr>
        <b/>
        <sz val="8"/>
        <rFont val="Arial"/>
        <family val="2"/>
      </rPr>
      <t>(technical)</t>
    </r>
  </si>
  <si>
    <t>Criterion #6</t>
  </si>
  <si>
    <t>Cost</t>
  </si>
  <si>
    <t>J.T. Vaughn Construction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</si>
  <si>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</si>
  <si>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</si>
  <si>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</si>
  <si>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</si>
  <si>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</si>
  <si>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</si>
  <si>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</si>
  <si>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</si>
  <si>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</si>
  <si>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</si>
  <si>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</si>
  <si>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</si>
  <si>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2. Respondent’s qualifications and experience with a focus on renovations with short durations completed for the University of Houston System (including any component university) or other institutions of higher education (Section 4.3)</t>
  </si>
  <si>
    <t xml:space="preserve">3. Respondent’s qualifications and experience of Proposed Construction Team (Section 4.4)
</t>
  </si>
  <si>
    <t>4. Respondent’s construction and execution plan (Section 4.5)</t>
  </si>
  <si>
    <t>6. Respondent’s safety management program (Section 4.7)</t>
  </si>
  <si>
    <t>*Total =</t>
  </si>
  <si>
    <t>*Note:  Total should be equal to 100 if received 5-point per criterion.</t>
  </si>
  <si>
    <t>J. T. Vaughn Construction</t>
  </si>
  <si>
    <t>RFP730-17139 Lamar Fleming Building Envelope Water Intrusion Repair</t>
  </si>
  <si>
    <t>1. Respondent’s Cost and Delivery Proposal (Section 4.2)</t>
  </si>
  <si>
    <t xml:space="preserve">5. Respondent’s project planning and scheduling (Section 4.6)
</t>
  </si>
  <si>
    <t>Days</t>
  </si>
  <si>
    <t>Evaluator 1</t>
  </si>
  <si>
    <t>Evaluator 2</t>
  </si>
  <si>
    <t>Evaluator 3</t>
  </si>
  <si>
    <t>Evaluator 4</t>
  </si>
  <si>
    <t>Evaluator 5</t>
  </si>
  <si>
    <t>Prepared by: Senior Buyer 10/25/2017</t>
  </si>
  <si>
    <t>Checked by: Purchasing Director 10/25/2017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</si>
</sst>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1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indexed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10" applyNumberFormat="0" applyAlignment="0" applyProtection="0"/>
    <xf numFmtId="0" fontId="12" fillId="25" borderId="11" applyNumberFormat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10" applyNumberFormat="0" applyAlignment="0" applyProtection="0"/>
    <xf numFmtId="0" fontId="19" fillId="0" borderId="15" applyNumberFormat="0" applyFill="0" applyAlignment="0" applyProtection="0"/>
    <xf numFmtId="0" fontId="20" fillId="26" borderId="0" applyNumberFormat="0" applyBorder="0" applyAlignment="0" applyProtection="0"/>
    <xf numFmtId="0" fontId="7" fillId="27" borderId="16" applyNumberFormat="0" applyFont="0" applyAlignment="0" applyProtection="0"/>
    <xf numFmtId="0" fontId="21" fillId="24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7" fillId="27" borderId="16" applyNumberFormat="0" applyFont="0" applyAlignment="0" applyProtection="0"/>
    <xf numFmtId="44" fontId="7" fillId="0" borderId="0" applyFont="0" applyFill="0" applyBorder="0" applyAlignment="0" applyProtection="0"/>
    <xf numFmtId="0" fontId="6" fillId="27" borderId="16" applyNumberFormat="0" applyFont="0" applyAlignment="0" applyProtection="0"/>
    <xf numFmtId="0" fontId="7" fillId="0" borderId="0"/>
  </cellStyleXfs>
  <cellXfs count="116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0" fontId="5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2" fillId="0" borderId="6" xfId="0" applyFont="1" applyFill="1" applyBorder="1" applyAlignment="1">
      <alignment horizontal="center"/>
    </xf>
    <xf numFmtId="0" fontId="4" fillId="2" borderId="7" xfId="0" applyFont="1" applyFill="1" applyBorder="1"/>
    <xf numFmtId="0" fontId="3" fillId="5" borderId="8" xfId="0" applyFont="1" applyFill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/>
    </xf>
    <xf numFmtId="2" fontId="4" fillId="0" borderId="5" xfId="0" applyNumberFormat="1" applyFont="1" applyBorder="1"/>
    <xf numFmtId="2" fontId="2" fillId="0" borderId="5" xfId="0" applyNumberFormat="1" applyFont="1" applyBorder="1"/>
    <xf numFmtId="2" fontId="2" fillId="0" borderId="9" xfId="0" applyNumberFormat="1" applyFont="1" applyBorder="1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2" fillId="0" borderId="9" xfId="0" applyFont="1" applyBorder="1"/>
    <xf numFmtId="0" fontId="7" fillId="0" borderId="0" xfId="45"/>
    <xf numFmtId="0" fontId="25" fillId="0" borderId="0" xfId="45" applyFont="1" applyAlignment="1">
      <alignment horizontal="center"/>
    </xf>
    <xf numFmtId="0" fontId="3" fillId="31" borderId="5" xfId="45" applyFont="1" applyFill="1" applyBorder="1" applyAlignment="1">
      <alignment horizontal="left"/>
    </xf>
    <xf numFmtId="0" fontId="3" fillId="31" borderId="5" xfId="45" applyFont="1" applyFill="1" applyBorder="1" applyAlignment="1">
      <alignment horizontal="center"/>
    </xf>
    <xf numFmtId="0" fontId="3" fillId="0" borderId="5" xfId="45" applyFont="1" applyBorder="1" applyAlignment="1">
      <alignment horizontal="left"/>
    </xf>
    <xf numFmtId="44" fontId="3" fillId="0" borderId="5" xfId="43" applyFont="1" applyFill="1" applyBorder="1" applyAlignment="1">
      <alignment horizontal="center"/>
    </xf>
    <xf numFmtId="0" fontId="3" fillId="28" borderId="5" xfId="45" applyFont="1" applyFill="1" applyBorder="1" applyAlignment="1">
      <alignment horizontal="left"/>
    </xf>
    <xf numFmtId="44" fontId="3" fillId="28" borderId="5" xfId="43" applyFont="1" applyFill="1" applyBorder="1" applyAlignment="1">
      <alignment horizontal="center"/>
    </xf>
    <xf numFmtId="44" fontId="3" fillId="0" borderId="5" xfId="43" applyFont="1" applyBorder="1" applyAlignment="1">
      <alignment horizontal="center"/>
    </xf>
    <xf numFmtId="0" fontId="5" fillId="0" borderId="5" xfId="45" applyFont="1" applyBorder="1" applyAlignment="1">
      <alignment horizontal="left"/>
    </xf>
    <xf numFmtId="0" fontId="3" fillId="5" borderId="23" xfId="0" applyFont="1" applyFill="1" applyBorder="1" applyAlignment="1">
      <alignment horizontal="center" vertical="center" textRotation="90"/>
    </xf>
    <xf numFmtId="0" fontId="3" fillId="0" borderId="23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0" xfId="0" applyFont="1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2" fillId="0" borderId="9" xfId="0" applyFont="1" applyBorder="1"/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0" fontId="27" fillId="0" borderId="0" xfId="0" applyFont="1"/>
    <xf numFmtId="0" fontId="3" fillId="0" borderId="22" xfId="0" applyFont="1" applyBorder="1" applyAlignment="1">
      <alignment horizontal="center" vertical="center" wrapText="1"/>
    </xf>
    <xf numFmtId="0" fontId="4" fillId="29" borderId="0" xfId="0" applyFont="1" applyFill="1"/>
    <xf numFmtId="0" fontId="2" fillId="29" borderId="3" xfId="0" applyFont="1" applyFill="1" applyBorder="1" applyAlignment="1">
      <alignment horizontal="center"/>
    </xf>
    <xf numFmtId="0" fontId="2" fillId="0" borderId="5" xfId="0" applyFont="1" applyBorder="1"/>
    <xf numFmtId="0" fontId="7" fillId="0" borderId="0" xfId="45" applyFill="1"/>
    <xf numFmtId="0" fontId="29" fillId="0" borderId="0" xfId="45" applyFont="1" applyFill="1"/>
    <xf numFmtId="0" fontId="26" fillId="0" borderId="0" xfId="45" applyFont="1" applyFill="1"/>
    <xf numFmtId="44" fontId="7" fillId="0" borderId="0" xfId="45" applyNumberFormat="1" applyFill="1"/>
    <xf numFmtId="0" fontId="0" fillId="0" borderId="0" xfId="0" applyFill="1"/>
    <xf numFmtId="2" fontId="5" fillId="0" borderId="5" xfId="45" applyNumberFormat="1" applyFont="1" applyFill="1" applyBorder="1" applyAlignment="1">
      <alignment horizontal="center"/>
    </xf>
    <xf numFmtId="0" fontId="2" fillId="0" borderId="27" xfId="0" applyFont="1" applyBorder="1"/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2" fillId="3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3" fillId="33" borderId="42" xfId="0" applyFont="1" applyFill="1" applyBorder="1" applyAlignment="1">
      <alignment horizontal="right"/>
    </xf>
    <xf numFmtId="0" fontId="3" fillId="33" borderId="43" xfId="0" applyFont="1" applyFill="1" applyBorder="1" applyAlignment="1">
      <alignment horizontal="center"/>
    </xf>
    <xf numFmtId="3" fontId="2" fillId="0" borderId="0" xfId="0" applyNumberFormat="1" applyFont="1" applyFill="1"/>
    <xf numFmtId="0" fontId="26" fillId="0" borderId="0" xfId="0" applyFont="1"/>
    <xf numFmtId="0" fontId="7" fillId="0" borderId="44" xfId="45" applyBorder="1"/>
    <xf numFmtId="0" fontId="2" fillId="34" borderId="6" xfId="0" applyFont="1" applyFill="1" applyBorder="1" applyAlignment="1">
      <alignment horizontal="left"/>
    </xf>
    <xf numFmtId="2" fontId="2" fillId="34" borderId="24" xfId="0" applyNumberFormat="1" applyFont="1" applyFill="1" applyBorder="1"/>
    <xf numFmtId="2" fontId="2" fillId="34" borderId="25" xfId="0" applyNumberFormat="1" applyFont="1" applyFill="1" applyBorder="1"/>
    <xf numFmtId="2" fontId="2" fillId="34" borderId="26" xfId="0" applyNumberFormat="1" applyFont="1" applyFill="1" applyBorder="1"/>
    <xf numFmtId="0" fontId="2" fillId="34" borderId="3" xfId="0" applyFont="1" applyFill="1" applyBorder="1"/>
    <xf numFmtId="0" fontId="25" fillId="34" borderId="0" xfId="0" applyFont="1" applyFill="1" applyAlignment="1">
      <alignment horizontal="center"/>
    </xf>
    <xf numFmtId="0" fontId="0" fillId="34" borderId="0" xfId="0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3" fillId="29" borderId="0" xfId="45" applyFont="1" applyFill="1" applyAlignment="1">
      <alignment horizontal="center" vertical="center" wrapText="1"/>
    </xf>
    <xf numFmtId="0" fontId="3" fillId="30" borderId="0" xfId="45" applyFont="1" applyFill="1" applyAlignment="1">
      <alignment horizontal="center" vertical="center" wrapText="1"/>
    </xf>
    <xf numFmtId="0" fontId="7" fillId="0" borderId="0" xfId="45" applyAlignment="1"/>
    <xf numFmtId="0" fontId="0" fillId="0" borderId="0" xfId="0" applyAlignment="1">
      <alignment horizontal="center" vertical="center" wrapText="1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30" fillId="0" borderId="31" xfId="0" applyFont="1" applyBorder="1" applyAlignment="1">
      <alignment horizontal="left" vertical="center" wrapText="1"/>
    </xf>
    <xf numFmtId="0" fontId="30" fillId="0" borderId="32" xfId="0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3" fillId="4" borderId="37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0" fillId="0" borderId="31" xfId="0" applyFont="1" applyBorder="1" applyAlignment="1">
      <alignment vertical="center" wrapText="1"/>
    </xf>
    <xf numFmtId="0" fontId="30" fillId="0" borderId="32" xfId="0" applyFont="1" applyBorder="1" applyAlignment="1">
      <alignment vertical="center" wrapText="1"/>
    </xf>
    <xf numFmtId="0" fontId="30" fillId="0" borderId="40" xfId="0" applyFont="1" applyBorder="1" applyAlignment="1">
      <alignment vertical="center" wrapText="1"/>
    </xf>
  </cellXfs>
  <cellStyles count="4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"/>
  <sheetViews>
    <sheetView workbookViewId="0">
      <selection activeCell="C5" sqref="C5"/>
    </sheetView>
  </sheetViews>
  <sheetFormatPr defaultRowHeight="12.75" x14ac:dyDescent="0.2"/>
  <cols>
    <col min="1" max="1" width="75.28515625" bestFit="1" customWidth="1"/>
    <col min="3" max="3" width="14.28515625" customWidth="1"/>
  </cols>
  <sheetData>
    <row r="2" spans="1:5" ht="15.75" x14ac:dyDescent="0.25">
      <c r="A2" s="9" t="s">
        <v>40</v>
      </c>
    </row>
    <row r="3" spans="1:5" ht="13.5" thickBot="1" x14ac:dyDescent="0.25"/>
    <row r="4" spans="1:5" ht="26.25" customHeight="1" thickTop="1" x14ac:dyDescent="0.2">
      <c r="A4" s="7" t="s">
        <v>2</v>
      </c>
    </row>
    <row r="5" spans="1:5" s="1" customFormat="1" ht="15" x14ac:dyDescent="0.2">
      <c r="A5" s="61" t="s">
        <v>39</v>
      </c>
      <c r="C5" s="77"/>
      <c r="D5" s="8"/>
      <c r="E5" s="8"/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I5" sqref="I5"/>
    </sheetView>
  </sheetViews>
  <sheetFormatPr defaultRowHeight="12.75" x14ac:dyDescent="0.2"/>
  <cols>
    <col min="1" max="1" width="38.28515625" customWidth="1"/>
    <col min="2" max="2" width="10.5703125" customWidth="1"/>
    <col min="3" max="3" width="10.42578125" customWidth="1"/>
    <col min="4" max="4" width="8.140625" customWidth="1"/>
    <col min="5" max="5" width="9.28515625" customWidth="1"/>
    <col min="6" max="6" width="7.5703125" customWidth="1"/>
    <col min="7" max="7" width="7.5703125" style="50" customWidth="1"/>
    <col min="8" max="8" width="12.42578125" customWidth="1"/>
  </cols>
  <sheetData>
    <row r="1" spans="1:10" ht="15.75" x14ac:dyDescent="0.25">
      <c r="A1" s="87" t="s">
        <v>0</v>
      </c>
      <c r="B1" s="88"/>
      <c r="C1" s="88"/>
      <c r="D1" s="88"/>
      <c r="E1" s="88"/>
      <c r="F1" s="88"/>
      <c r="G1" s="88"/>
      <c r="H1" s="88"/>
      <c r="I1" s="19"/>
      <c r="J1" s="19"/>
    </row>
    <row r="2" spans="1:10" ht="12.75" customHeight="1" x14ac:dyDescent="0.2">
      <c r="A2" s="89" t="str">
        <f>Responses!A2</f>
        <v>RFP730-17139 Lamar Fleming Building Envelope Water Intrusion Repair</v>
      </c>
      <c r="B2" s="89"/>
      <c r="C2" s="89"/>
      <c r="D2" s="89"/>
      <c r="E2" s="89"/>
      <c r="F2" s="89"/>
      <c r="G2" s="89"/>
      <c r="H2" s="89"/>
      <c r="I2" s="89"/>
      <c r="J2" s="19"/>
    </row>
    <row r="3" spans="1:10" ht="15.75" thickBot="1" x14ac:dyDescent="0.25">
      <c r="A3" s="19"/>
      <c r="B3" s="19"/>
      <c r="C3" s="19"/>
      <c r="D3" s="19"/>
      <c r="E3" s="19"/>
      <c r="F3" s="19"/>
      <c r="H3" s="20"/>
      <c r="I3" s="19"/>
      <c r="J3" s="19"/>
    </row>
    <row r="4" spans="1:10" ht="96.75" customHeight="1" thickTop="1" thickBot="1" x14ac:dyDescent="0.25">
      <c r="A4" s="21" t="s">
        <v>4</v>
      </c>
      <c r="B4" s="22" t="s">
        <v>5</v>
      </c>
      <c r="C4" s="22" t="s">
        <v>6</v>
      </c>
      <c r="D4" s="22" t="s">
        <v>7</v>
      </c>
      <c r="E4" s="22" t="s">
        <v>8</v>
      </c>
      <c r="F4" s="22" t="s">
        <v>9</v>
      </c>
      <c r="G4" s="54" t="s">
        <v>18</v>
      </c>
      <c r="H4" s="59" t="s">
        <v>17</v>
      </c>
      <c r="I4" s="59" t="s">
        <v>10</v>
      </c>
      <c r="J4" s="23"/>
    </row>
    <row r="5" spans="1:10" ht="16.5" thickTop="1" x14ac:dyDescent="0.2">
      <c r="A5" s="56" t="str">
        <f>Responses!A5</f>
        <v>J. T. Vaughn Construction</v>
      </c>
      <c r="B5" s="79">
        <v>30</v>
      </c>
      <c r="C5" s="62">
        <v>16</v>
      </c>
      <c r="D5" s="62">
        <v>10.5</v>
      </c>
      <c r="E5" s="62">
        <v>9</v>
      </c>
      <c r="F5" s="62">
        <v>10.5</v>
      </c>
      <c r="G5" s="69">
        <v>3</v>
      </c>
      <c r="H5" s="24">
        <f>SUM(C5:G5)</f>
        <v>49</v>
      </c>
      <c r="I5" s="18">
        <f>SUM(B5:G5)</f>
        <v>79</v>
      </c>
      <c r="J5" s="23"/>
    </row>
    <row r="6" spans="1:10" x14ac:dyDescent="0.2">
      <c r="J6" s="37"/>
    </row>
    <row r="7" spans="1:10" x14ac:dyDescent="0.2">
      <c r="J7" s="37"/>
    </row>
    <row r="8" spans="1:10" x14ac:dyDescent="0.2">
      <c r="A8" s="19"/>
      <c r="J8" s="37"/>
    </row>
  </sheetData>
  <mergeCells count="2">
    <mergeCell ref="A1:H1"/>
    <mergeCell ref="A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I5" sqref="I5"/>
    </sheetView>
  </sheetViews>
  <sheetFormatPr defaultRowHeight="12.75" x14ac:dyDescent="0.2"/>
  <cols>
    <col min="1" max="1" width="40.42578125" customWidth="1"/>
    <col min="2" max="2" width="8.140625" customWidth="1"/>
    <col min="3" max="3" width="7.5703125" customWidth="1"/>
    <col min="4" max="4" width="7.7109375" customWidth="1"/>
    <col min="5" max="6" width="7.85546875" customWidth="1"/>
    <col min="7" max="7" width="8" style="50" customWidth="1"/>
    <col min="8" max="8" width="10.28515625" customWidth="1"/>
  </cols>
  <sheetData>
    <row r="1" spans="1:9" ht="15.75" x14ac:dyDescent="0.25">
      <c r="A1" s="87" t="s">
        <v>0</v>
      </c>
      <c r="B1" s="88"/>
      <c r="C1" s="88"/>
      <c r="D1" s="88"/>
      <c r="E1" s="88"/>
      <c r="F1" s="88"/>
      <c r="G1" s="88"/>
      <c r="H1" s="88"/>
    </row>
    <row r="2" spans="1:9" ht="12.75" customHeight="1" x14ac:dyDescent="0.2">
      <c r="A2" s="89" t="str">
        <f>Responses!A2</f>
        <v>RFP730-17139 Lamar Fleming Building Envelope Water Intrusion Repair</v>
      </c>
      <c r="B2" s="89"/>
      <c r="C2" s="89"/>
      <c r="D2" s="89"/>
      <c r="E2" s="89"/>
      <c r="F2" s="89"/>
      <c r="G2" s="89"/>
      <c r="H2" s="89"/>
      <c r="I2" s="89"/>
    </row>
    <row r="3" spans="1:9" ht="15.75" thickBot="1" x14ac:dyDescent="0.25">
      <c r="A3" s="38"/>
      <c r="B3" s="38"/>
      <c r="C3" s="38"/>
      <c r="D3" s="38"/>
      <c r="E3" s="38"/>
      <c r="F3" s="38"/>
      <c r="H3" s="39"/>
    </row>
    <row r="4" spans="1:9" ht="75" thickTop="1" thickBot="1" x14ac:dyDescent="0.25">
      <c r="A4" s="40" t="s">
        <v>4</v>
      </c>
      <c r="B4" s="41" t="s">
        <v>5</v>
      </c>
      <c r="C4" s="41" t="s">
        <v>6</v>
      </c>
      <c r="D4" s="41" t="s">
        <v>7</v>
      </c>
      <c r="E4" s="41" t="s">
        <v>8</v>
      </c>
      <c r="F4" s="41" t="s">
        <v>9</v>
      </c>
      <c r="G4" s="54" t="s">
        <v>18</v>
      </c>
      <c r="H4" s="59" t="s">
        <v>17</v>
      </c>
      <c r="I4" s="59" t="s">
        <v>10</v>
      </c>
    </row>
    <row r="5" spans="1:9" ht="18" customHeight="1" thickTop="1" x14ac:dyDescent="0.2">
      <c r="A5" s="56" t="str">
        <f>Responses!A5</f>
        <v>J. T. Vaughn Construction</v>
      </c>
      <c r="B5" s="17">
        <v>30</v>
      </c>
      <c r="C5" s="62">
        <v>16</v>
      </c>
      <c r="D5" s="62">
        <v>11.4</v>
      </c>
      <c r="E5" s="62">
        <v>11.4</v>
      </c>
      <c r="F5" s="62">
        <v>12</v>
      </c>
      <c r="G5" s="69">
        <v>4</v>
      </c>
      <c r="H5" s="55">
        <f>SUM(C5:G5)</f>
        <v>54.8</v>
      </c>
      <c r="I5" s="18">
        <f>SUM(B5:G5)</f>
        <v>84.8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I5" sqref="I5"/>
    </sheetView>
  </sheetViews>
  <sheetFormatPr defaultRowHeight="12.75" x14ac:dyDescent="0.2"/>
  <cols>
    <col min="1" max="1" width="34.42578125" customWidth="1"/>
    <col min="2" max="2" width="7" bestFit="1" customWidth="1"/>
    <col min="3" max="6" width="6.42578125" bestFit="1" customWidth="1"/>
    <col min="7" max="7" width="6.42578125" style="50" customWidth="1"/>
    <col min="8" max="8" width="13.42578125" customWidth="1"/>
  </cols>
  <sheetData>
    <row r="1" spans="1:9" ht="15.75" x14ac:dyDescent="0.25">
      <c r="A1" s="87" t="s">
        <v>0</v>
      </c>
      <c r="B1" s="88"/>
      <c r="C1" s="88"/>
      <c r="D1" s="88"/>
      <c r="E1" s="88"/>
      <c r="F1" s="88"/>
      <c r="G1" s="88"/>
      <c r="H1" s="88"/>
    </row>
    <row r="2" spans="1:9" ht="12.75" customHeight="1" x14ac:dyDescent="0.2">
      <c r="A2" s="89" t="str">
        <f>Responses!A2</f>
        <v>RFP730-17139 Lamar Fleming Building Envelope Water Intrusion Repair</v>
      </c>
      <c r="B2" s="89"/>
      <c r="C2" s="89"/>
      <c r="D2" s="89"/>
      <c r="E2" s="89"/>
      <c r="F2" s="89"/>
      <c r="G2" s="89"/>
      <c r="H2" s="89"/>
      <c r="I2" s="89"/>
    </row>
    <row r="3" spans="1:9" ht="15.75" thickBot="1" x14ac:dyDescent="0.25">
      <c r="A3" s="42"/>
      <c r="B3" s="42"/>
      <c r="C3" s="42"/>
      <c r="D3" s="42"/>
      <c r="E3" s="42"/>
      <c r="F3" s="42"/>
      <c r="H3" s="43"/>
    </row>
    <row r="4" spans="1:9" ht="75" thickTop="1" thickBot="1" x14ac:dyDescent="0.25">
      <c r="A4" s="44" t="s">
        <v>4</v>
      </c>
      <c r="B4" s="45" t="s">
        <v>5</v>
      </c>
      <c r="C4" s="45" t="s">
        <v>6</v>
      </c>
      <c r="D4" s="45" t="s">
        <v>7</v>
      </c>
      <c r="E4" s="45" t="s">
        <v>8</v>
      </c>
      <c r="F4" s="45" t="s">
        <v>9</v>
      </c>
      <c r="G4" s="54" t="s">
        <v>18</v>
      </c>
      <c r="H4" s="59" t="s">
        <v>17</v>
      </c>
      <c r="I4" s="59" t="s">
        <v>10</v>
      </c>
    </row>
    <row r="5" spans="1:9" ht="23.25" customHeight="1" thickTop="1" x14ac:dyDescent="0.2">
      <c r="A5" s="56" t="str">
        <f>Responses!A5</f>
        <v>J. T. Vaughn Construction</v>
      </c>
      <c r="B5" s="17">
        <v>30</v>
      </c>
      <c r="C5" s="62">
        <v>16</v>
      </c>
      <c r="D5" s="62">
        <v>12</v>
      </c>
      <c r="E5" s="62">
        <v>12</v>
      </c>
      <c r="F5" s="62">
        <v>12</v>
      </c>
      <c r="G5" s="69">
        <v>4</v>
      </c>
      <c r="H5" s="55">
        <f>SUM(C5:G5)</f>
        <v>56</v>
      </c>
      <c r="I5" s="18">
        <f>SUM(B5:G5)</f>
        <v>86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I5" sqref="I5"/>
    </sheetView>
  </sheetViews>
  <sheetFormatPr defaultRowHeight="12.75" x14ac:dyDescent="0.2"/>
  <cols>
    <col min="1" max="1" width="34.28515625" customWidth="1"/>
    <col min="2" max="2" width="9.140625" customWidth="1"/>
    <col min="3" max="4" width="6.7109375" customWidth="1"/>
    <col min="5" max="5" width="7" customWidth="1"/>
    <col min="6" max="6" width="6.42578125" customWidth="1"/>
    <col min="7" max="7" width="6.42578125" style="50" customWidth="1"/>
    <col min="8" max="8" width="11.140625" customWidth="1"/>
  </cols>
  <sheetData>
    <row r="1" spans="1:9" ht="15.75" x14ac:dyDescent="0.25">
      <c r="A1" s="87" t="s">
        <v>0</v>
      </c>
      <c r="B1" s="88"/>
      <c r="C1" s="88"/>
      <c r="D1" s="88"/>
      <c r="E1" s="88"/>
      <c r="F1" s="88"/>
      <c r="G1" s="88"/>
      <c r="H1" s="88"/>
    </row>
    <row r="2" spans="1:9" ht="12.75" customHeight="1" x14ac:dyDescent="0.2">
      <c r="A2" s="89" t="str">
        <f>Responses!A2</f>
        <v>RFP730-17139 Lamar Fleming Building Envelope Water Intrusion Repair</v>
      </c>
      <c r="B2" s="89"/>
      <c r="C2" s="89"/>
      <c r="D2" s="89"/>
      <c r="E2" s="89"/>
      <c r="F2" s="89"/>
      <c r="G2" s="89"/>
      <c r="H2" s="89"/>
      <c r="I2" s="89"/>
    </row>
    <row r="3" spans="1:9" ht="15.75" thickBot="1" x14ac:dyDescent="0.25">
      <c r="A3" s="46"/>
      <c r="B3" s="46"/>
      <c r="C3" s="46"/>
      <c r="D3" s="46"/>
      <c r="E3" s="46"/>
      <c r="F3" s="46"/>
      <c r="H3" s="47"/>
    </row>
    <row r="4" spans="1:9" ht="75" thickTop="1" thickBot="1" x14ac:dyDescent="0.25">
      <c r="A4" s="48" t="s">
        <v>4</v>
      </c>
      <c r="B4" s="49" t="s">
        <v>5</v>
      </c>
      <c r="C4" s="49" t="s">
        <v>6</v>
      </c>
      <c r="D4" s="49" t="s">
        <v>7</v>
      </c>
      <c r="E4" s="49" t="s">
        <v>8</v>
      </c>
      <c r="F4" s="49" t="s">
        <v>9</v>
      </c>
      <c r="G4" s="54" t="s">
        <v>18</v>
      </c>
      <c r="H4" s="59" t="s">
        <v>17</v>
      </c>
      <c r="I4" s="59" t="s">
        <v>10</v>
      </c>
    </row>
    <row r="5" spans="1:9" ht="18.75" customHeight="1" thickTop="1" x14ac:dyDescent="0.2">
      <c r="A5" s="56" t="str">
        <f>Responses!A5</f>
        <v>J. T. Vaughn Construction</v>
      </c>
      <c r="B5" s="17">
        <v>30</v>
      </c>
      <c r="C5" s="62">
        <v>20</v>
      </c>
      <c r="D5" s="62">
        <v>12</v>
      </c>
      <c r="E5" s="62">
        <v>12</v>
      </c>
      <c r="F5" s="62">
        <v>12</v>
      </c>
      <c r="G5" s="69">
        <v>4</v>
      </c>
      <c r="H5" s="55">
        <f>SUM(C5:G5)</f>
        <v>60</v>
      </c>
      <c r="I5" s="18">
        <f>SUM(B5:G5)</f>
        <v>90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I5" sqref="I5"/>
    </sheetView>
  </sheetViews>
  <sheetFormatPr defaultRowHeight="12.75" x14ac:dyDescent="0.2"/>
  <cols>
    <col min="1" max="1" width="39" customWidth="1"/>
    <col min="2" max="2" width="7" bestFit="1" customWidth="1"/>
    <col min="3" max="3" width="6.5703125" customWidth="1"/>
    <col min="4" max="4" width="6.42578125" customWidth="1"/>
    <col min="5" max="5" width="6.28515625" customWidth="1"/>
    <col min="6" max="6" width="6.85546875" customWidth="1"/>
    <col min="7" max="7" width="6.85546875" style="50" customWidth="1"/>
    <col min="8" max="8" width="11" customWidth="1"/>
  </cols>
  <sheetData>
    <row r="1" spans="1:9" ht="15.75" x14ac:dyDescent="0.25">
      <c r="A1" s="87" t="s">
        <v>0</v>
      </c>
      <c r="B1" s="88"/>
      <c r="C1" s="88"/>
      <c r="D1" s="88"/>
      <c r="E1" s="88"/>
      <c r="F1" s="88"/>
      <c r="G1" s="88"/>
      <c r="H1" s="88"/>
    </row>
    <row r="2" spans="1:9" ht="12.75" customHeight="1" x14ac:dyDescent="0.2">
      <c r="A2" s="89" t="str">
        <f>Responses!A2</f>
        <v>RFP730-17139 Lamar Fleming Building Envelope Water Intrusion Repair</v>
      </c>
      <c r="B2" s="89"/>
      <c r="C2" s="89"/>
      <c r="D2" s="89"/>
      <c r="E2" s="89"/>
      <c r="F2" s="89"/>
      <c r="G2" s="89"/>
      <c r="H2" s="89"/>
      <c r="I2" s="89"/>
    </row>
    <row r="3" spans="1:9" ht="15.75" thickBot="1" x14ac:dyDescent="0.25">
      <c r="A3" s="50"/>
      <c r="B3" s="50"/>
      <c r="C3" s="50"/>
      <c r="D3" s="50"/>
      <c r="E3" s="50"/>
      <c r="F3" s="50"/>
      <c r="H3" s="52"/>
    </row>
    <row r="4" spans="1:9" ht="75" thickTop="1" thickBot="1" x14ac:dyDescent="0.25">
      <c r="A4" s="53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9</v>
      </c>
      <c r="G4" s="54" t="s">
        <v>18</v>
      </c>
      <c r="H4" s="59" t="s">
        <v>17</v>
      </c>
      <c r="I4" s="59" t="s">
        <v>10</v>
      </c>
    </row>
    <row r="5" spans="1:9" ht="22.5" customHeight="1" thickTop="1" x14ac:dyDescent="0.2">
      <c r="A5" s="56" t="str">
        <f>Responses!A5</f>
        <v>J. T. Vaughn Construction</v>
      </c>
      <c r="B5" s="17">
        <v>30</v>
      </c>
      <c r="C5" s="62">
        <v>16</v>
      </c>
      <c r="D5" s="62">
        <v>12</v>
      </c>
      <c r="E5" s="62">
        <v>12.3</v>
      </c>
      <c r="F5" s="62">
        <v>12.3</v>
      </c>
      <c r="G5" s="69">
        <v>4</v>
      </c>
      <c r="H5" s="55">
        <f>SUM(C5:G5)</f>
        <v>56.599999999999994</v>
      </c>
      <c r="I5" s="18">
        <f>SUM(B5:G5)</f>
        <v>86.6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Normal="100" workbookViewId="0">
      <selection activeCell="F4" sqref="F4"/>
    </sheetView>
  </sheetViews>
  <sheetFormatPr defaultRowHeight="15" x14ac:dyDescent="0.2"/>
  <cols>
    <col min="1" max="1" width="43.85546875" style="2" customWidth="1"/>
    <col min="2" max="6" width="9.140625" style="2"/>
    <col min="7" max="7" width="17.5703125" style="2" bestFit="1" customWidth="1"/>
    <col min="8" max="10" width="9.42578125" style="2" customWidth="1"/>
    <col min="11" max="12" width="9" style="2" customWidth="1"/>
    <col min="13" max="13" width="17.5703125" style="2" bestFit="1" customWidth="1"/>
    <col min="14" max="14" width="13.42578125" style="2" customWidth="1"/>
    <col min="15" max="16384" width="9.140625" style="2"/>
  </cols>
  <sheetData>
    <row r="1" spans="1:14" ht="15.75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15.75" x14ac:dyDescent="0.2">
      <c r="A2" s="89" t="str">
        <f>Responses!A2</f>
        <v>RFP730-17139 Lamar Fleming Building Envelope Water Intrusion Repair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ht="15.75" thickBot="1" x14ac:dyDescent="0.25">
      <c r="M3" s="4"/>
      <c r="N3" s="4"/>
    </row>
    <row r="4" spans="1:14" s="3" customFormat="1" ht="151.5" customHeight="1" thickBot="1" x14ac:dyDescent="0.25">
      <c r="A4" s="6" t="s">
        <v>2</v>
      </c>
      <c r="B4" s="14" t="s">
        <v>44</v>
      </c>
      <c r="C4" s="14" t="s">
        <v>45</v>
      </c>
      <c r="D4" s="14" t="s">
        <v>46</v>
      </c>
      <c r="E4" s="14" t="s">
        <v>47</v>
      </c>
      <c r="F4" s="14" t="s">
        <v>48</v>
      </c>
      <c r="G4" s="15" t="s">
        <v>3</v>
      </c>
      <c r="H4" s="5" t="s">
        <v>1</v>
      </c>
      <c r="J4" s="10"/>
      <c r="K4" s="10"/>
      <c r="L4" s="10"/>
    </row>
    <row r="5" spans="1:14" ht="16.5" customHeight="1" x14ac:dyDescent="0.2">
      <c r="A5" s="12" t="str">
        <f>Responses!A5</f>
        <v>J. T. Vaughn Construction</v>
      </c>
      <c r="B5" s="16">
        <f>'1'!H5</f>
        <v>49</v>
      </c>
      <c r="C5" s="16">
        <f>'2'!H5</f>
        <v>54.8</v>
      </c>
      <c r="D5" s="17">
        <f>'3'!H5</f>
        <v>56</v>
      </c>
      <c r="E5" s="16">
        <f>'4'!H5</f>
        <v>60</v>
      </c>
      <c r="F5" s="18">
        <f>'5'!H5</f>
        <v>56.599999999999994</v>
      </c>
      <c r="G5" s="16">
        <f>AVERAGE(B5:F5)</f>
        <v>55.279999999999994</v>
      </c>
      <c r="H5" s="13">
        <f>RANK(G5,$G$5:$G$5,0)</f>
        <v>1</v>
      </c>
      <c r="J5" s="11"/>
      <c r="K5" s="11"/>
      <c r="L5" s="11"/>
    </row>
    <row r="8" spans="1:14" x14ac:dyDescent="0.2">
      <c r="C8" s="60"/>
      <c r="D8" s="60"/>
      <c r="E8" s="60"/>
      <c r="F8" s="60"/>
    </row>
    <row r="9" spans="1:14" x14ac:dyDescent="0.2">
      <c r="C9" s="60"/>
      <c r="D9" s="60"/>
      <c r="E9" s="60"/>
      <c r="F9" s="60"/>
    </row>
  </sheetData>
  <mergeCells count="2">
    <mergeCell ref="A1:N1"/>
    <mergeCell ref="A2:N2"/>
  </mergeCells>
  <phoneticPr fontId="1" type="noConversion"/>
  <pageMargins left="0.75" right="0.75" top="1" bottom="1" header="0.5" footer="0.5"/>
  <pageSetup scale="95" orientation="landscape" horizontalDpi="12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5"/>
  <sheetViews>
    <sheetView workbookViewId="0">
      <selection activeCell="E19" sqref="E19"/>
    </sheetView>
  </sheetViews>
  <sheetFormatPr defaultRowHeight="12.75" x14ac:dyDescent="0.2"/>
  <cols>
    <col min="2" max="2" width="30.7109375" bestFit="1" customWidth="1"/>
    <col min="3" max="3" width="37.140625" customWidth="1"/>
  </cols>
  <sheetData>
    <row r="1" spans="1:4" x14ac:dyDescent="0.2">
      <c r="A1" s="25"/>
      <c r="B1" s="25"/>
      <c r="C1" s="25"/>
    </row>
    <row r="2" spans="1:4" x14ac:dyDescent="0.2">
      <c r="A2" s="25"/>
      <c r="B2" s="25"/>
      <c r="C2" s="25"/>
    </row>
    <row r="3" spans="1:4" ht="15.75" x14ac:dyDescent="0.2">
      <c r="A3" s="25"/>
      <c r="B3" s="90"/>
      <c r="C3" s="90"/>
    </row>
    <row r="4" spans="1:4" x14ac:dyDescent="0.2">
      <c r="A4" s="25"/>
      <c r="B4" s="91" t="str">
        <f>Responses!A2</f>
        <v>RFP730-17139 Lamar Fleming Building Envelope Water Intrusion Repair</v>
      </c>
      <c r="C4" s="92"/>
    </row>
    <row r="5" spans="1:4" x14ac:dyDescent="0.2">
      <c r="A5" s="25"/>
      <c r="B5" s="25"/>
      <c r="C5" s="25"/>
    </row>
    <row r="6" spans="1:4" x14ac:dyDescent="0.2">
      <c r="A6" s="25"/>
      <c r="B6" s="25"/>
      <c r="C6" s="26" t="s">
        <v>11</v>
      </c>
    </row>
    <row r="7" spans="1:4" ht="15.75" x14ac:dyDescent="0.25">
      <c r="A7" s="25"/>
      <c r="B7" s="27" t="s">
        <v>12</v>
      </c>
      <c r="C7" s="28" t="s">
        <v>20</v>
      </c>
    </row>
    <row r="8" spans="1:4" ht="15.75" x14ac:dyDescent="0.25">
      <c r="A8" s="25"/>
      <c r="B8" s="29" t="s">
        <v>13</v>
      </c>
      <c r="C8" s="30">
        <v>729700</v>
      </c>
    </row>
    <row r="9" spans="1:4" ht="15.75" x14ac:dyDescent="0.25">
      <c r="A9" s="25"/>
      <c r="B9" s="31" t="s">
        <v>10</v>
      </c>
      <c r="C9" s="32">
        <f>SUM(C8:C8)</f>
        <v>729700</v>
      </c>
    </row>
    <row r="10" spans="1:4" ht="15.75" x14ac:dyDescent="0.25">
      <c r="A10" s="25"/>
      <c r="B10" s="29" t="s">
        <v>14</v>
      </c>
      <c r="C10" s="33">
        <v>0</v>
      </c>
    </row>
    <row r="11" spans="1:4" ht="15.75" x14ac:dyDescent="0.25">
      <c r="A11" s="25"/>
      <c r="B11" s="34" t="s">
        <v>15</v>
      </c>
      <c r="C11" s="68">
        <v>30</v>
      </c>
    </row>
    <row r="12" spans="1:4" x14ac:dyDescent="0.2">
      <c r="A12" s="25"/>
      <c r="B12" s="63"/>
      <c r="C12" s="64"/>
    </row>
    <row r="13" spans="1:4" x14ac:dyDescent="0.2">
      <c r="A13" s="25"/>
      <c r="B13" s="65" t="s">
        <v>16</v>
      </c>
      <c r="C13" s="65" t="s">
        <v>19</v>
      </c>
      <c r="D13" s="78" t="s">
        <v>43</v>
      </c>
    </row>
    <row r="14" spans="1:4" x14ac:dyDescent="0.2">
      <c r="A14" s="25"/>
      <c r="B14" s="63" t="str">
        <f>C7</f>
        <v>J.T. Vaughn Construction</v>
      </c>
      <c r="C14" s="66">
        <f>C9</f>
        <v>729700</v>
      </c>
      <c r="D14">
        <v>124</v>
      </c>
    </row>
    <row r="15" spans="1:4" x14ac:dyDescent="0.2">
      <c r="B15" s="67"/>
      <c r="C15" s="67"/>
    </row>
  </sheetData>
  <sortState ref="B14:C19">
    <sortCondition ref="C14:C19"/>
  </sortState>
  <mergeCells count="2">
    <mergeCell ref="B3:C3"/>
    <mergeCell ref="B4:C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H5" sqref="H5"/>
    </sheetView>
  </sheetViews>
  <sheetFormatPr defaultRowHeight="12.75" x14ac:dyDescent="0.2"/>
  <cols>
    <col min="1" max="1" width="44" bestFit="1" customWidth="1"/>
    <col min="2" max="3" width="7" bestFit="1" customWidth="1"/>
    <col min="4" max="4" width="8.28515625" bestFit="1" customWidth="1"/>
    <col min="5" max="6" width="7" bestFit="1" customWidth="1"/>
    <col min="7" max="7" width="17.5703125" bestFit="1" customWidth="1"/>
    <col min="8" max="8" width="10.42578125" bestFit="1" customWidth="1"/>
  </cols>
  <sheetData>
    <row r="1" spans="1:9" ht="15.75" x14ac:dyDescent="0.25">
      <c r="A1" s="87" t="s">
        <v>0</v>
      </c>
      <c r="B1" s="88"/>
      <c r="C1" s="88"/>
      <c r="D1" s="88"/>
      <c r="E1" s="88"/>
      <c r="F1" s="88"/>
      <c r="G1" s="88"/>
      <c r="H1" s="88"/>
    </row>
    <row r="2" spans="1:9" x14ac:dyDescent="0.2">
      <c r="A2" s="89" t="str">
        <f>Responses!A2</f>
        <v>RFP730-17139 Lamar Fleming Building Envelope Water Intrusion Repair</v>
      </c>
      <c r="B2" s="93"/>
      <c r="C2" s="93"/>
      <c r="D2" s="93"/>
      <c r="E2" s="93"/>
      <c r="F2" s="93"/>
      <c r="G2" s="93"/>
      <c r="H2" s="93"/>
    </row>
    <row r="3" spans="1:9" ht="15.75" thickBot="1" x14ac:dyDescent="0.25">
      <c r="A3" s="51"/>
      <c r="B3" s="51"/>
      <c r="C3" s="51"/>
      <c r="D3" s="51"/>
      <c r="E3" s="51"/>
      <c r="F3" s="51"/>
      <c r="G3" s="57"/>
      <c r="H3" s="57"/>
    </row>
    <row r="4" spans="1:9" ht="121.5" customHeight="1" thickBot="1" x14ac:dyDescent="0.25">
      <c r="A4" s="6" t="s">
        <v>2</v>
      </c>
      <c r="B4" s="35" t="str">
        <f>'Technical Summary'!B4</f>
        <v>Evaluator 1</v>
      </c>
      <c r="C4" s="35" t="str">
        <f>'Technical Summary'!C4</f>
        <v>Evaluator 2</v>
      </c>
      <c r="D4" s="35" t="str">
        <f>'Technical Summary'!D4</f>
        <v>Evaluator 3</v>
      </c>
      <c r="E4" s="35" t="str">
        <f>'Technical Summary'!E4</f>
        <v>Evaluator 4</v>
      </c>
      <c r="F4" s="35" t="str">
        <f>'Technical Summary'!F4</f>
        <v>Evaluator 5</v>
      </c>
      <c r="G4" s="36" t="s">
        <v>3</v>
      </c>
      <c r="H4" s="5" t="s">
        <v>1</v>
      </c>
    </row>
    <row r="5" spans="1:9" s="86" customFormat="1" ht="15" x14ac:dyDescent="0.2">
      <c r="A5" s="80" t="str">
        <f>Responses!A5</f>
        <v>J. T. Vaughn Construction</v>
      </c>
      <c r="B5" s="81">
        <f>'1'!I5</f>
        <v>79</v>
      </c>
      <c r="C5" s="82">
        <f>'2'!I5</f>
        <v>84.8</v>
      </c>
      <c r="D5" s="82">
        <f>'3'!I5</f>
        <v>86</v>
      </c>
      <c r="E5" s="82">
        <f>'4'!I5</f>
        <v>90</v>
      </c>
      <c r="F5" s="82">
        <f>'5'!I5</f>
        <v>86.6</v>
      </c>
      <c r="G5" s="83">
        <f>AVERAGE(B5:F5)</f>
        <v>85.28</v>
      </c>
      <c r="H5" s="84">
        <f>RANK(G5,$G$5:$G$5,0)</f>
        <v>1</v>
      </c>
      <c r="I5" s="85">
        <v>1</v>
      </c>
    </row>
    <row r="7" spans="1:9" x14ac:dyDescent="0.2">
      <c r="D7" s="50"/>
      <c r="E7" s="50"/>
      <c r="F7" s="50"/>
      <c r="G7" s="50"/>
    </row>
    <row r="8" spans="1:9" x14ac:dyDescent="0.2">
      <c r="D8" s="50"/>
      <c r="E8" s="50"/>
      <c r="F8" s="50"/>
      <c r="G8" s="50"/>
    </row>
    <row r="10" spans="1:9" ht="15" x14ac:dyDescent="0.2">
      <c r="A10" s="58" t="s">
        <v>49</v>
      </c>
    </row>
    <row r="11" spans="1:9" ht="15" x14ac:dyDescent="0.2">
      <c r="A11" s="51"/>
    </row>
    <row r="12" spans="1:9" ht="15" x14ac:dyDescent="0.2">
      <c r="A12" s="58" t="s">
        <v>50</v>
      </c>
    </row>
  </sheetData>
  <mergeCells count="2">
    <mergeCell ref="A1:H1"/>
    <mergeCell ref="A2:H2"/>
  </mergeCells>
  <pageMargins left="0.7" right="0.7" top="0.75" bottom="0.75" header="0.3" footer="0.3"/>
  <pageSetup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K15" sqref="K15"/>
    </sheetView>
  </sheetViews>
  <sheetFormatPr defaultRowHeight="12.75" x14ac:dyDescent="0.2"/>
  <cols>
    <col min="1" max="1" width="33.140625" customWidth="1"/>
    <col min="5" max="5" width="34.140625" customWidth="1"/>
  </cols>
  <sheetData>
    <row r="1" spans="1:8" ht="27.75" customHeight="1" x14ac:dyDescent="0.2">
      <c r="A1" s="97" t="s">
        <v>21</v>
      </c>
      <c r="B1" s="97"/>
      <c r="C1" s="97"/>
      <c r="D1" s="97"/>
      <c r="E1" s="97"/>
      <c r="F1" s="97"/>
      <c r="G1" s="97"/>
      <c r="H1" s="97"/>
    </row>
    <row r="2" spans="1:8" x14ac:dyDescent="0.2">
      <c r="A2" s="97"/>
      <c r="B2" s="97"/>
      <c r="C2" s="97"/>
      <c r="D2" s="97"/>
      <c r="E2" s="97"/>
      <c r="F2" s="97"/>
      <c r="G2" s="97"/>
      <c r="H2" s="97"/>
    </row>
    <row r="3" spans="1:8" ht="15.75" thickBot="1" x14ac:dyDescent="0.25">
      <c r="A3" s="51"/>
      <c r="B3" s="51"/>
      <c r="C3" s="51"/>
      <c r="D3" s="51"/>
      <c r="E3" s="51"/>
      <c r="F3" s="51"/>
      <c r="G3" s="51"/>
      <c r="H3" s="51"/>
    </row>
    <row r="4" spans="1:8" ht="16.5" thickTop="1" x14ac:dyDescent="0.25">
      <c r="A4" s="98" t="s">
        <v>22</v>
      </c>
      <c r="B4" s="99"/>
      <c r="C4" s="99"/>
      <c r="D4" s="99"/>
      <c r="E4" s="100"/>
      <c r="F4" s="51"/>
      <c r="G4" s="51"/>
      <c r="H4" s="51"/>
    </row>
    <row r="5" spans="1:8" ht="15" x14ac:dyDescent="0.2">
      <c r="A5" s="101" t="s">
        <v>23</v>
      </c>
      <c r="B5" s="102"/>
      <c r="C5" s="102"/>
      <c r="D5" s="102"/>
      <c r="E5" s="103"/>
      <c r="F5" s="51"/>
      <c r="G5" s="51"/>
      <c r="H5" s="51"/>
    </row>
    <row r="6" spans="1:8" ht="15" x14ac:dyDescent="0.2">
      <c r="A6" s="94" t="s">
        <v>24</v>
      </c>
      <c r="B6" s="95"/>
      <c r="C6" s="95"/>
      <c r="D6" s="95"/>
      <c r="E6" s="96"/>
      <c r="F6" s="51"/>
      <c r="G6" s="51"/>
      <c r="H6" s="51"/>
    </row>
    <row r="7" spans="1:8" ht="15" x14ac:dyDescent="0.2">
      <c r="A7" s="94" t="s">
        <v>25</v>
      </c>
      <c r="B7" s="95"/>
      <c r="C7" s="95"/>
      <c r="D7" s="95"/>
      <c r="E7" s="96"/>
      <c r="F7" s="51"/>
      <c r="G7" s="51"/>
      <c r="H7" s="51"/>
    </row>
    <row r="8" spans="1:8" ht="15" x14ac:dyDescent="0.2">
      <c r="A8" s="94" t="s">
        <v>26</v>
      </c>
      <c r="B8" s="95"/>
      <c r="C8" s="95"/>
      <c r="D8" s="95"/>
      <c r="E8" s="96"/>
      <c r="F8" s="51"/>
      <c r="G8" s="51"/>
      <c r="H8" s="51"/>
    </row>
    <row r="9" spans="1:8" ht="15" x14ac:dyDescent="0.2">
      <c r="A9" s="94" t="s">
        <v>27</v>
      </c>
      <c r="B9" s="95"/>
      <c r="C9" s="95"/>
      <c r="D9" s="95"/>
      <c r="E9" s="96"/>
      <c r="F9" s="51"/>
      <c r="G9" s="51"/>
      <c r="H9" s="51"/>
    </row>
    <row r="10" spans="1:8" ht="15.75" thickBot="1" x14ac:dyDescent="0.25">
      <c r="A10" s="108" t="s">
        <v>28</v>
      </c>
      <c r="B10" s="109"/>
      <c r="C10" s="109"/>
      <c r="D10" s="109"/>
      <c r="E10" s="110"/>
      <c r="F10" s="51"/>
      <c r="G10" s="51"/>
      <c r="H10" s="51"/>
    </row>
    <row r="11" spans="1:8" ht="16.5" thickTop="1" thickBot="1" x14ac:dyDescent="0.25">
      <c r="A11" s="51"/>
      <c r="B11" s="51"/>
      <c r="C11" s="51"/>
      <c r="D11" s="51"/>
      <c r="E11" s="51"/>
      <c r="F11" s="51"/>
      <c r="G11" s="51"/>
      <c r="H11" s="51"/>
    </row>
    <row r="12" spans="1:8" ht="16.5" thickTop="1" x14ac:dyDescent="0.25">
      <c r="A12" s="111" t="s">
        <v>29</v>
      </c>
      <c r="B12" s="112"/>
      <c r="C12" s="112"/>
      <c r="D12" s="112"/>
      <c r="E12" s="112"/>
      <c r="F12" s="70" t="s">
        <v>30</v>
      </c>
      <c r="G12" s="70" t="s">
        <v>31</v>
      </c>
      <c r="H12" s="71" t="s">
        <v>32</v>
      </c>
    </row>
    <row r="13" spans="1:8" ht="33.75" customHeight="1" x14ac:dyDescent="0.2">
      <c r="A13" s="113" t="s">
        <v>41</v>
      </c>
      <c r="B13" s="114"/>
      <c r="C13" s="114"/>
      <c r="D13" s="114"/>
      <c r="E13" s="115"/>
      <c r="F13" s="72"/>
      <c r="G13" s="73">
        <v>6</v>
      </c>
      <c r="H13" s="74">
        <f t="shared" ref="H13:H18" si="0">F13*G13</f>
        <v>0</v>
      </c>
    </row>
    <row r="14" spans="1:8" ht="63" customHeight="1" x14ac:dyDescent="0.2">
      <c r="A14" s="113" t="s">
        <v>33</v>
      </c>
      <c r="B14" s="114"/>
      <c r="C14" s="114"/>
      <c r="D14" s="114"/>
      <c r="E14" s="115"/>
      <c r="F14" s="73"/>
      <c r="G14" s="73">
        <v>4</v>
      </c>
      <c r="H14" s="74">
        <f t="shared" si="0"/>
        <v>0</v>
      </c>
    </row>
    <row r="15" spans="1:8" ht="32.25" customHeight="1" x14ac:dyDescent="0.2">
      <c r="A15" s="113" t="s">
        <v>34</v>
      </c>
      <c r="B15" s="114"/>
      <c r="C15" s="114"/>
      <c r="D15" s="114"/>
      <c r="E15" s="115"/>
      <c r="F15" s="73"/>
      <c r="G15" s="73">
        <v>3</v>
      </c>
      <c r="H15" s="74">
        <f t="shared" si="0"/>
        <v>0</v>
      </c>
    </row>
    <row r="16" spans="1:8" ht="60" customHeight="1" x14ac:dyDescent="0.2">
      <c r="A16" s="104" t="s">
        <v>35</v>
      </c>
      <c r="B16" s="105"/>
      <c r="C16" s="105"/>
      <c r="D16" s="105"/>
      <c r="E16" s="106"/>
      <c r="F16" s="73"/>
      <c r="G16" s="73">
        <v>3</v>
      </c>
      <c r="H16" s="74">
        <f t="shared" si="0"/>
        <v>0</v>
      </c>
    </row>
    <row r="17" spans="1:8" ht="54" customHeight="1" x14ac:dyDescent="0.2">
      <c r="A17" s="104" t="s">
        <v>42</v>
      </c>
      <c r="B17" s="105"/>
      <c r="C17" s="105"/>
      <c r="D17" s="105"/>
      <c r="E17" s="106"/>
      <c r="F17" s="73"/>
      <c r="G17" s="73">
        <v>3</v>
      </c>
      <c r="H17" s="74">
        <f t="shared" si="0"/>
        <v>0</v>
      </c>
    </row>
    <row r="18" spans="1:8" ht="26.25" customHeight="1" x14ac:dyDescent="0.2">
      <c r="A18" s="104" t="s">
        <v>36</v>
      </c>
      <c r="B18" s="105"/>
      <c r="C18" s="105"/>
      <c r="D18" s="105"/>
      <c r="E18" s="106"/>
      <c r="F18" s="73"/>
      <c r="G18" s="73">
        <v>1</v>
      </c>
      <c r="H18" s="74">
        <f t="shared" si="0"/>
        <v>0</v>
      </c>
    </row>
    <row r="19" spans="1:8" ht="16.5" thickBot="1" x14ac:dyDescent="0.3">
      <c r="A19" s="51"/>
      <c r="B19" s="51"/>
      <c r="C19" s="51"/>
      <c r="D19" s="51"/>
      <c r="E19" s="51"/>
      <c r="F19" s="51"/>
      <c r="G19" s="75" t="s">
        <v>37</v>
      </c>
      <c r="H19" s="76">
        <f>SUM(H13:H18)</f>
        <v>0</v>
      </c>
    </row>
    <row r="20" spans="1:8" ht="15" x14ac:dyDescent="0.2">
      <c r="A20" s="107" t="s">
        <v>38</v>
      </c>
      <c r="B20" s="107"/>
      <c r="C20" s="107"/>
      <c r="D20" s="107"/>
      <c r="E20" s="107"/>
      <c r="F20" s="51"/>
      <c r="G20" s="51"/>
      <c r="H20" s="51"/>
    </row>
  </sheetData>
  <protectedRanges>
    <protectedRange sqref="F14:F18" name="Points_1"/>
  </protectedRanges>
  <mergeCells count="16">
    <mergeCell ref="A16:E16"/>
    <mergeCell ref="A17:E17"/>
    <mergeCell ref="A18:E18"/>
    <mergeCell ref="A20:E20"/>
    <mergeCell ref="A9:E9"/>
    <mergeCell ref="A10:E10"/>
    <mergeCell ref="A12:E12"/>
    <mergeCell ref="A13:E13"/>
    <mergeCell ref="A14:E14"/>
    <mergeCell ref="A15:E15"/>
    <mergeCell ref="A8:E8"/>
    <mergeCell ref="A1:H2"/>
    <mergeCell ref="A4:E4"/>
    <mergeCell ref="A5:E5"/>
    <mergeCell ref="A6:E6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Responses</vt:lpstr>
      <vt:lpstr>1</vt:lpstr>
      <vt:lpstr>2</vt:lpstr>
      <vt:lpstr>3</vt:lpstr>
      <vt:lpstr>4</vt:lpstr>
      <vt:lpstr>5</vt:lpstr>
      <vt:lpstr>Technical Summary</vt:lpstr>
      <vt:lpstr>Pricing Score Calculation</vt:lpstr>
      <vt:lpstr>Summary</vt:lpstr>
      <vt:lpstr>Criteria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2017-11-01T15:45:17Z</dcterms:modified>
</cp:coreProperties>
</file>