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60" yWindow="900" windowWidth="11340" windowHeight="8385" tabRatio="938" activeTab="8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3" r:id="rId6"/>
    <sheet name="7" sheetId="12" r:id="rId7"/>
    <sheet name="8" sheetId="11" r:id="rId8"/>
    <sheet name="9" sheetId="4" r:id="rId9"/>
    <sheet name="Technical" sheetId="1" r:id="rId10"/>
    <sheet name="Non-Technical" sheetId="6" r:id="rId11"/>
    <sheet name="Summary" sheetId="7" r:id="rId12"/>
    <sheet name="Evaluation" sheetId="14" r:id="rId13"/>
  </sheets>
  <externalReferences>
    <externalReference r:id="rId14"/>
  </externalReferences>
  <calcPr calcId="145621"/>
</workbook>
</file>

<file path=xl/calcChain.xml><?xml version="1.0" encoding="utf-8"?>
<calcChain xmlns="http://schemas.openxmlformats.org/spreadsheetml/2006/main">
  <c r="Q17" i="14" l="1"/>
  <c r="N17" i="14"/>
  <c r="R17" i="14" s="1"/>
  <c r="K17" i="14"/>
  <c r="H17" i="14"/>
  <c r="E17" i="14"/>
  <c r="B17" i="14"/>
  <c r="Q16" i="14"/>
  <c r="N16" i="14"/>
  <c r="R16" i="14" s="1"/>
  <c r="K16" i="14"/>
  <c r="H16" i="14"/>
  <c r="E16" i="14"/>
  <c r="B16" i="14"/>
  <c r="Q15" i="14"/>
  <c r="N15" i="14"/>
  <c r="R15" i="14" s="1"/>
  <c r="K15" i="14"/>
  <c r="H15" i="14"/>
  <c r="E15" i="14"/>
  <c r="B15" i="14"/>
  <c r="Q14" i="14"/>
  <c r="N14" i="14"/>
  <c r="R14" i="14" s="1"/>
  <c r="K14" i="14"/>
  <c r="H14" i="14"/>
  <c r="E14" i="14"/>
  <c r="B14" i="14"/>
  <c r="R13" i="14"/>
  <c r="Q13" i="14"/>
  <c r="N13" i="14"/>
  <c r="K13" i="14"/>
  <c r="H13" i="14"/>
  <c r="E13" i="14"/>
  <c r="B13" i="14"/>
  <c r="Q12" i="14"/>
  <c r="R12" i="14" s="1"/>
  <c r="N12" i="14"/>
  <c r="K12" i="14"/>
  <c r="H12" i="14"/>
  <c r="E12" i="14"/>
  <c r="B12" i="14"/>
  <c r="Q11" i="14"/>
  <c r="N11" i="14"/>
  <c r="R11" i="14" s="1"/>
  <c r="K11" i="14"/>
  <c r="H11" i="14"/>
  <c r="E11" i="14"/>
  <c r="B11" i="14"/>
  <c r="Q10" i="14"/>
  <c r="N10" i="14"/>
  <c r="R10" i="14" s="1"/>
  <c r="K10" i="14"/>
  <c r="H10" i="14"/>
  <c r="E10" i="14"/>
  <c r="B10" i="14"/>
  <c r="Q9" i="14"/>
  <c r="N9" i="14"/>
  <c r="R9" i="14" s="1"/>
  <c r="K9" i="14"/>
  <c r="H9" i="14"/>
  <c r="E9" i="14"/>
  <c r="B9" i="14"/>
  <c r="Q8" i="14"/>
  <c r="N8" i="14"/>
  <c r="R8" i="14" s="1"/>
  <c r="K8" i="14"/>
  <c r="H8" i="14"/>
  <c r="E8" i="14"/>
  <c r="B8" i="14"/>
  <c r="C3" i="14"/>
  <c r="E1" i="14"/>
  <c r="N14" i="7" l="1"/>
  <c r="N13" i="7"/>
  <c r="N12" i="7"/>
  <c r="N11" i="7"/>
  <c r="N10" i="7"/>
  <c r="N9" i="7"/>
  <c r="N8" i="7"/>
  <c r="N7" i="7"/>
  <c r="N6" i="7"/>
  <c r="N5" i="7"/>
  <c r="G14" i="7"/>
  <c r="H14" i="7"/>
  <c r="G13" i="7"/>
  <c r="H13" i="7"/>
  <c r="G12" i="7"/>
  <c r="H12" i="7"/>
  <c r="G11" i="7"/>
  <c r="H11" i="7"/>
  <c r="H6" i="1"/>
  <c r="H7" i="1"/>
  <c r="H7" i="7" s="1"/>
  <c r="H8" i="1"/>
  <c r="H9" i="1"/>
  <c r="H9" i="7" s="1"/>
  <c r="H10" i="1"/>
  <c r="H10" i="7" s="1"/>
  <c r="H11" i="1"/>
  <c r="H12" i="1"/>
  <c r="H13" i="1"/>
  <c r="H14" i="1"/>
  <c r="G9" i="7"/>
  <c r="G8" i="7"/>
  <c r="H8" i="7"/>
  <c r="G7" i="7"/>
  <c r="G6" i="7"/>
  <c r="H6" i="7"/>
  <c r="A10" i="7"/>
  <c r="B10" i="7"/>
  <c r="C10" i="7"/>
  <c r="D10" i="7"/>
  <c r="E10" i="7"/>
  <c r="F10" i="7"/>
  <c r="G10" i="7"/>
  <c r="I10" i="7"/>
  <c r="J10" i="7"/>
  <c r="L10" i="7"/>
  <c r="A11" i="7"/>
  <c r="B11" i="7"/>
  <c r="C11" i="7"/>
  <c r="D11" i="7"/>
  <c r="E11" i="7"/>
  <c r="F11" i="7"/>
  <c r="I11" i="7"/>
  <c r="J11" i="7"/>
  <c r="L11" i="7"/>
  <c r="A12" i="7"/>
  <c r="B12" i="7"/>
  <c r="K12" i="7" s="1"/>
  <c r="M12" i="7" s="1"/>
  <c r="C12" i="7"/>
  <c r="D12" i="7"/>
  <c r="E12" i="7"/>
  <c r="F12" i="7"/>
  <c r="I12" i="7"/>
  <c r="J12" i="7"/>
  <c r="L12" i="7"/>
  <c r="A13" i="7"/>
  <c r="B13" i="7"/>
  <c r="C13" i="7"/>
  <c r="D13" i="7"/>
  <c r="E13" i="7"/>
  <c r="F13" i="7"/>
  <c r="I13" i="7"/>
  <c r="J13" i="7"/>
  <c r="L13" i="7"/>
  <c r="A14" i="7"/>
  <c r="B14" i="7"/>
  <c r="C14" i="7"/>
  <c r="D14" i="7"/>
  <c r="E14" i="7"/>
  <c r="F14" i="7"/>
  <c r="I14" i="7"/>
  <c r="J14" i="7"/>
  <c r="L14" i="7"/>
  <c r="G5" i="7"/>
  <c r="H5" i="7"/>
  <c r="G4" i="7"/>
  <c r="H4" i="7"/>
  <c r="D14" i="6"/>
  <c r="D13" i="6"/>
  <c r="D12" i="6"/>
  <c r="D11" i="6"/>
  <c r="D10" i="6"/>
  <c r="D9" i="6"/>
  <c r="D8" i="6"/>
  <c r="D7" i="6"/>
  <c r="D6" i="6"/>
  <c r="D5" i="6"/>
  <c r="A10" i="6"/>
  <c r="B10" i="6"/>
  <c r="C10" i="6" s="1"/>
  <c r="A11" i="6"/>
  <c r="B11" i="6"/>
  <c r="C11" i="6" s="1"/>
  <c r="A12" i="6"/>
  <c r="B12" i="6"/>
  <c r="C12" i="6" s="1"/>
  <c r="A13" i="6"/>
  <c r="B13" i="6"/>
  <c r="C13" i="6" s="1"/>
  <c r="A14" i="6"/>
  <c r="B14" i="6"/>
  <c r="C14" i="6" s="1"/>
  <c r="H5" i="1"/>
  <c r="G6" i="1"/>
  <c r="G7" i="1"/>
  <c r="G8" i="1"/>
  <c r="G9" i="1"/>
  <c r="G10" i="1"/>
  <c r="G11" i="1"/>
  <c r="G12" i="1"/>
  <c r="G13" i="1"/>
  <c r="G14" i="1"/>
  <c r="G5" i="1"/>
  <c r="I6" i="1"/>
  <c r="I7" i="1"/>
  <c r="I8" i="1"/>
  <c r="I9" i="1"/>
  <c r="I10" i="1"/>
  <c r="I11" i="1"/>
  <c r="I12" i="1"/>
  <c r="I13" i="1"/>
  <c r="I14" i="1"/>
  <c r="I5" i="1"/>
  <c r="F6" i="1"/>
  <c r="F7" i="1"/>
  <c r="F8" i="1"/>
  <c r="F9" i="1"/>
  <c r="F10" i="1"/>
  <c r="F11" i="1"/>
  <c r="F12" i="1"/>
  <c r="F13" i="1"/>
  <c r="F14" i="1"/>
  <c r="F5" i="1"/>
  <c r="E6" i="1"/>
  <c r="E7" i="1"/>
  <c r="E8" i="1"/>
  <c r="E9" i="1"/>
  <c r="E10" i="1"/>
  <c r="E11" i="1"/>
  <c r="E12" i="1"/>
  <c r="E13" i="1"/>
  <c r="E14" i="1"/>
  <c r="E5" i="1"/>
  <c r="D6" i="1"/>
  <c r="D7" i="1"/>
  <c r="D8" i="1"/>
  <c r="D9" i="1"/>
  <c r="D10" i="1"/>
  <c r="D11" i="1"/>
  <c r="D12" i="1"/>
  <c r="D13" i="1"/>
  <c r="D14" i="1"/>
  <c r="D5" i="1"/>
  <c r="C6" i="1"/>
  <c r="C7" i="1"/>
  <c r="C8" i="1"/>
  <c r="C9" i="1"/>
  <c r="C10" i="1"/>
  <c r="C11" i="1"/>
  <c r="C12" i="1"/>
  <c r="C13" i="1"/>
  <c r="C14" i="1"/>
  <c r="C5" i="1"/>
  <c r="A10" i="1"/>
  <c r="B10" i="1"/>
  <c r="J10" i="1"/>
  <c r="A11" i="1"/>
  <c r="B11" i="1"/>
  <c r="J11" i="1"/>
  <c r="A12" i="1"/>
  <c r="B12" i="1"/>
  <c r="J12" i="1"/>
  <c r="A13" i="1"/>
  <c r="B13" i="1"/>
  <c r="J13" i="1"/>
  <c r="A14" i="1"/>
  <c r="B14" i="1"/>
  <c r="J14" i="1"/>
  <c r="J13" i="13"/>
  <c r="J12" i="13"/>
  <c r="J11" i="13"/>
  <c r="J10" i="13"/>
  <c r="J9" i="13"/>
  <c r="J8" i="13"/>
  <c r="J7" i="13"/>
  <c r="J6" i="13"/>
  <c r="J5" i="13"/>
  <c r="J4" i="13"/>
  <c r="J13" i="12"/>
  <c r="J12" i="12"/>
  <c r="J11" i="12"/>
  <c r="J10" i="12"/>
  <c r="J9" i="12"/>
  <c r="J8" i="12"/>
  <c r="J7" i="12"/>
  <c r="J6" i="12"/>
  <c r="J5" i="12"/>
  <c r="J4" i="12"/>
  <c r="J13" i="11"/>
  <c r="J12" i="11"/>
  <c r="J11" i="11"/>
  <c r="J10" i="11"/>
  <c r="J9" i="11"/>
  <c r="J8" i="11"/>
  <c r="J7" i="11"/>
  <c r="J6" i="11"/>
  <c r="J5" i="11"/>
  <c r="J4" i="11"/>
  <c r="J13" i="10"/>
  <c r="J12" i="10"/>
  <c r="J11" i="10"/>
  <c r="J10" i="10"/>
  <c r="J9" i="10"/>
  <c r="J8" i="10"/>
  <c r="J7" i="10"/>
  <c r="J6" i="10"/>
  <c r="J5" i="10"/>
  <c r="J4" i="10"/>
  <c r="J13" i="9"/>
  <c r="J12" i="9"/>
  <c r="J11" i="9"/>
  <c r="J10" i="9"/>
  <c r="J9" i="9"/>
  <c r="J8" i="9"/>
  <c r="J7" i="9"/>
  <c r="J6" i="9"/>
  <c r="J5" i="9"/>
  <c r="J4" i="9"/>
  <c r="J13" i="5"/>
  <c r="J12" i="5"/>
  <c r="J11" i="5"/>
  <c r="J10" i="5"/>
  <c r="J9" i="5"/>
  <c r="J8" i="5"/>
  <c r="J7" i="5"/>
  <c r="J6" i="5"/>
  <c r="J5" i="5"/>
  <c r="J4" i="5"/>
  <c r="J13" i="3"/>
  <c r="J12" i="3"/>
  <c r="J11" i="3"/>
  <c r="J10" i="3"/>
  <c r="J9" i="3"/>
  <c r="J8" i="3"/>
  <c r="J7" i="3"/>
  <c r="J6" i="3"/>
  <c r="J5" i="3"/>
  <c r="J4" i="3"/>
  <c r="J9" i="2"/>
  <c r="J10" i="2"/>
  <c r="J11" i="2"/>
  <c r="J12" i="2"/>
  <c r="J13" i="2"/>
  <c r="J9" i="4"/>
  <c r="J10" i="4"/>
  <c r="J11" i="4"/>
  <c r="J12" i="4"/>
  <c r="J13" i="4"/>
  <c r="J5" i="4"/>
  <c r="J6" i="4"/>
  <c r="J7" i="4"/>
  <c r="J8" i="4"/>
  <c r="J4" i="4"/>
  <c r="K14" i="7" l="1"/>
  <c r="M14" i="7" s="1"/>
  <c r="K13" i="7"/>
  <c r="M13" i="7" s="1"/>
  <c r="K10" i="7"/>
  <c r="M10" i="7" s="1"/>
  <c r="K11" i="7"/>
  <c r="M11" i="7" s="1"/>
  <c r="K13" i="1"/>
  <c r="K10" i="1"/>
  <c r="K12" i="1"/>
  <c r="K11" i="1"/>
  <c r="K14" i="1"/>
  <c r="J4" i="2"/>
  <c r="J5" i="2"/>
  <c r="J6" i="2"/>
  <c r="J7" i="2"/>
  <c r="J8" i="2"/>
  <c r="B6" i="6" l="1"/>
  <c r="B7" i="6"/>
  <c r="B8" i="6"/>
  <c r="B9" i="6"/>
  <c r="B5" i="6"/>
  <c r="A7" i="7" l="1"/>
  <c r="A8" i="7"/>
  <c r="A9" i="7"/>
  <c r="A7" i="6"/>
  <c r="C7" i="6"/>
  <c r="A8" i="6"/>
  <c r="C8" i="6"/>
  <c r="A9" i="6"/>
  <c r="C9" i="6"/>
  <c r="L7" i="7" l="1"/>
  <c r="L8" i="7"/>
  <c r="L9" i="7"/>
  <c r="C7" i="7"/>
  <c r="A7" i="1"/>
  <c r="A8" i="1"/>
  <c r="A9" i="1"/>
  <c r="A5" i="1"/>
  <c r="A6" i="1"/>
  <c r="J9" i="1"/>
  <c r="J9" i="7" s="1"/>
  <c r="J8" i="1"/>
  <c r="J8" i="7" s="1"/>
  <c r="J7" i="1"/>
  <c r="J7" i="7" s="1"/>
  <c r="I9" i="7"/>
  <c r="I8" i="7"/>
  <c r="I7" i="7"/>
  <c r="F9" i="7"/>
  <c r="F8" i="7"/>
  <c r="F7" i="7"/>
  <c r="E9" i="7"/>
  <c r="E8" i="7"/>
  <c r="E7" i="7"/>
  <c r="D9" i="7"/>
  <c r="D8" i="7"/>
  <c r="D7" i="7"/>
  <c r="C9" i="7"/>
  <c r="C8" i="7"/>
  <c r="B7" i="1"/>
  <c r="B7" i="7" s="1"/>
  <c r="B8" i="1"/>
  <c r="B8" i="7" s="1"/>
  <c r="B9" i="1"/>
  <c r="B9" i="7" s="1"/>
  <c r="K8" i="7" l="1"/>
  <c r="M8" i="7" s="1"/>
  <c r="K7" i="7"/>
  <c r="M7" i="7" s="1"/>
  <c r="K9" i="7"/>
  <c r="M9" i="7" s="1"/>
  <c r="K7" i="1"/>
  <c r="K8" i="1"/>
  <c r="K9" i="1"/>
  <c r="J6" i="1"/>
  <c r="J5" i="1"/>
  <c r="B6" i="1"/>
  <c r="B5" i="1"/>
  <c r="K5" i="1" l="1"/>
  <c r="A2" i="7" l="1"/>
  <c r="A2" i="6"/>
  <c r="J4" i="7" l="1"/>
  <c r="C4" i="7"/>
  <c r="D4" i="7"/>
  <c r="E4" i="7"/>
  <c r="F4" i="7"/>
  <c r="I4" i="7"/>
  <c r="B4" i="7"/>
  <c r="I6" i="7" l="1"/>
  <c r="I5" i="7"/>
  <c r="F6" i="7" l="1"/>
  <c r="F5" i="7"/>
  <c r="E6" i="7" l="1"/>
  <c r="E5" i="7"/>
  <c r="C6" i="6" l="1"/>
  <c r="C5" i="6"/>
  <c r="A6" i="7"/>
  <c r="A5" i="7"/>
  <c r="A6" i="6"/>
  <c r="A5" i="6"/>
  <c r="L6" i="7" l="1"/>
  <c r="L5" i="7"/>
  <c r="J6" i="7" l="1"/>
  <c r="J5" i="7"/>
  <c r="D6" i="7"/>
  <c r="D5" i="7"/>
  <c r="C6" i="7"/>
  <c r="C5" i="7"/>
  <c r="B6" i="7"/>
  <c r="B5" i="7"/>
  <c r="K5" i="7" l="1"/>
  <c r="M5" i="7" s="1"/>
  <c r="K6" i="7"/>
  <c r="K6" i="1"/>
  <c r="L8" i="1" l="1"/>
  <c r="L9" i="1"/>
  <c r="L13" i="1"/>
  <c r="L14" i="1"/>
  <c r="L11" i="1"/>
  <c r="L12" i="1"/>
  <c r="L10" i="1"/>
  <c r="L7" i="1"/>
  <c r="L6" i="1"/>
  <c r="L5" i="1"/>
  <c r="M6" i="7"/>
</calcChain>
</file>

<file path=xl/sharedStrings.xml><?xml version="1.0" encoding="utf-8"?>
<sst xmlns="http://schemas.openxmlformats.org/spreadsheetml/2006/main" count="234" uniqueCount="58">
  <si>
    <t xml:space="preserve">RESPONDENT SUMMARY </t>
  </si>
  <si>
    <t>Company/Vendor Name</t>
  </si>
  <si>
    <t>Average Technical Score</t>
  </si>
  <si>
    <t>Total Score</t>
  </si>
  <si>
    <t>Ranking</t>
  </si>
  <si>
    <t>Evaluator 1</t>
  </si>
  <si>
    <t>Evaluator 2</t>
  </si>
  <si>
    <t>Evaluator 3</t>
  </si>
  <si>
    <t>Evaluator 4</t>
  </si>
  <si>
    <t>Evaluator 5</t>
  </si>
  <si>
    <t>Evaluator 6</t>
  </si>
  <si>
    <t>Company/Vendor Name:</t>
  </si>
  <si>
    <t>Criteria 1</t>
  </si>
  <si>
    <t>Criteria 2</t>
  </si>
  <si>
    <t>Criteria 3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</si>
  <si>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</si>
  <si>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</si>
  <si>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</si>
  <si>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</si>
  <si>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</si>
  <si>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t>Criteria 4</t>
  </si>
  <si>
    <t>Evaluator 8</t>
  </si>
  <si>
    <t>TOTAL (Technical Only)</t>
  </si>
  <si>
    <t>RFP730-16159 Developing Data Visualizations</t>
  </si>
  <si>
    <t>Criteria 5</t>
  </si>
  <si>
    <t>Analytic Focus</t>
  </si>
  <si>
    <t>Carahsoft</t>
  </si>
  <si>
    <t xml:space="preserve">Daten System Consulting </t>
  </si>
  <si>
    <t>Dunn Solutions Group</t>
  </si>
  <si>
    <t>ePeritium Solutions</t>
  </si>
  <si>
    <t>iBridge Group</t>
  </si>
  <si>
    <t xml:space="preserve">InfoCorvus </t>
  </si>
  <si>
    <t>SAS</t>
  </si>
  <si>
    <t xml:space="preserve">Teknion Data Solutions </t>
  </si>
  <si>
    <t xml:space="preserve">V3 Main Technologies </t>
  </si>
  <si>
    <t>Evaluator 7</t>
  </si>
  <si>
    <t>Evaluator 9</t>
  </si>
  <si>
    <t>RESPONDENT EVALUATION MATRIX</t>
  </si>
  <si>
    <t>Evaluator Name:</t>
  </si>
  <si>
    <t xml:space="preserve">Criteria 1 </t>
  </si>
  <si>
    <t>Value of tool price relative to quality
• Cost relative to quality of the tool and services provided (value)</t>
  </si>
  <si>
    <t xml:space="preserve">Demonstrated ability of the Contractor to meet the University’s needs:
• Respondents’ demonstrated experience implementing requested services for large, higher education institutions of similar size and complexity to the University.
• Stability and success of the Contractor’s business including but not limited to; demonstrated capability and financial resources to perform the work in the time projected.
</t>
  </si>
  <si>
    <t>Quality of the Visualization Platform                                   
• Breadth of Capabilities 
• Customizability of features 
• Ease of use 
• Security structure of the tool
• Compatibility with the data warehouse environment</t>
  </si>
  <si>
    <t xml:space="preserve">Proposed Implementation Plan to include
• Installation of software in coordination with IT personnel
• Completion on time
• Training Services </t>
  </si>
  <si>
    <t xml:space="preserve">Quality of the training at the time of implementation and maintenance support plan beyond implementation. 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</si>
  <si>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</si>
  <si>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</si>
  <si>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</si>
  <si>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</si>
  <si>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</si>
  <si>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</si>
  <si>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</si>
  <si>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5.0     =   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</si>
  <si>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</si>
  <si>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</si>
  <si>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</si>
  <si>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</si>
  <si>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   =          No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</si>
</sst>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7">
    <xf numFmtId="0" fontId="0" fillId="0" borderId="0"/>
    <xf numFmtId="44" fontId="19" fillId="0" borderId="0" applyFont="0" applyFill="0" applyBorder="0" applyAlignment="0" applyProtection="0"/>
    <xf numFmtId="0" fontId="19" fillId="0" borderId="0"/>
    <xf numFmtId="0" fontId="16" fillId="0" borderId="0"/>
    <xf numFmtId="0" fontId="16" fillId="0" borderId="0"/>
    <xf numFmtId="0" fontId="19" fillId="4" borderId="7" applyNumberFormat="0" applyFont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2" borderId="0" applyNumberFormat="0" applyBorder="0" applyAlignment="0" applyProtection="0"/>
    <xf numFmtId="0" fontId="23" fillId="6" borderId="0" applyNumberFormat="0" applyBorder="0" applyAlignment="0" applyProtection="0"/>
    <xf numFmtId="0" fontId="24" fillId="23" borderId="8" applyNumberFormat="0" applyAlignment="0" applyProtection="0"/>
    <xf numFmtId="0" fontId="25" fillId="24" borderId="9" applyNumberFormat="0" applyAlignment="0" applyProtection="0"/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10" borderId="8" applyNumberFormat="0" applyAlignment="0" applyProtection="0"/>
    <xf numFmtId="0" fontId="32" fillId="0" borderId="13" applyNumberFormat="0" applyFill="0" applyAlignment="0" applyProtection="0"/>
    <xf numFmtId="0" fontId="33" fillId="25" borderId="0" applyNumberFormat="0" applyBorder="0" applyAlignment="0" applyProtection="0"/>
    <xf numFmtId="0" fontId="20" fillId="4" borderId="7" applyNumberFormat="0" applyFont="0" applyAlignment="0" applyProtection="0"/>
    <xf numFmtId="0" fontId="34" fillId="23" borderId="14" applyNumberFormat="0" applyAlignment="0" applyProtection="0"/>
    <xf numFmtId="0" fontId="35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15" fillId="0" borderId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2" borderId="0" applyNumberFormat="0" applyBorder="0" applyAlignment="0" applyProtection="0"/>
    <xf numFmtId="0" fontId="23" fillId="6" borderId="0" applyNumberFormat="0" applyBorder="0" applyAlignment="0" applyProtection="0"/>
    <xf numFmtId="0" fontId="24" fillId="23" borderId="8" applyNumberFormat="0" applyAlignment="0" applyProtection="0"/>
    <xf numFmtId="0" fontId="25" fillId="24" borderId="9" applyNumberFormat="0" applyAlignment="0" applyProtection="0"/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10" borderId="8" applyNumberFormat="0" applyAlignment="0" applyProtection="0"/>
    <xf numFmtId="0" fontId="32" fillId="0" borderId="13" applyNumberFormat="0" applyFill="0" applyAlignment="0" applyProtection="0"/>
    <xf numFmtId="0" fontId="33" fillId="25" borderId="0" applyNumberFormat="0" applyBorder="0" applyAlignment="0" applyProtection="0"/>
    <xf numFmtId="0" fontId="34" fillId="23" borderId="14" applyNumberFormat="0" applyAlignment="0" applyProtection="0"/>
    <xf numFmtId="0" fontId="35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19" fillId="0" borderId="0"/>
    <xf numFmtId="0" fontId="19" fillId="4" borderId="7" applyNumberFormat="0" applyFont="0" applyAlignment="0" applyProtection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31" fillId="10" borderId="20" applyNumberFormat="0" applyAlignment="0" applyProtection="0"/>
    <xf numFmtId="0" fontId="24" fillId="23" borderId="20" applyNumberFormat="0" applyAlignment="0" applyProtection="0"/>
    <xf numFmtId="0" fontId="19" fillId="4" borderId="17" applyNumberFormat="0" applyFont="0" applyAlignment="0" applyProtection="0"/>
    <xf numFmtId="0" fontId="34" fillId="23" borderId="18" applyNumberFormat="0" applyAlignment="0" applyProtection="0"/>
    <xf numFmtId="0" fontId="36" fillId="0" borderId="19" applyNumberFormat="0" applyFill="0" applyAlignment="0" applyProtection="0"/>
    <xf numFmtId="0" fontId="4" fillId="0" borderId="0"/>
    <xf numFmtId="0" fontId="31" fillId="10" borderId="20" applyNumberFormat="0" applyAlignment="0" applyProtection="0"/>
    <xf numFmtId="0" fontId="24" fillId="23" borderId="20" applyNumberFormat="0" applyAlignment="0" applyProtection="0"/>
    <xf numFmtId="0" fontId="19" fillId="4" borderId="17" applyNumberFormat="0" applyFont="0" applyAlignment="0" applyProtection="0"/>
    <xf numFmtId="0" fontId="34" fillId="23" borderId="18" applyNumberFormat="0" applyAlignment="0" applyProtection="0"/>
    <xf numFmtId="0" fontId="36" fillId="0" borderId="19" applyNumberFormat="0" applyFill="0" applyAlignment="0" applyProtection="0"/>
    <xf numFmtId="0" fontId="19" fillId="4" borderId="17" applyNumberFormat="0" applyFont="0" applyAlignment="0" applyProtection="0"/>
    <xf numFmtId="0" fontId="44" fillId="0" borderId="0" applyNumberFormat="0" applyFill="0" applyBorder="0" applyProtection="0"/>
    <xf numFmtId="0" fontId="3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18" fillId="0" borderId="0" xfId="0" applyFont="1"/>
    <xf numFmtId="0" fontId="18" fillId="0" borderId="0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textRotation="90" wrapText="1"/>
    </xf>
    <xf numFmtId="0" fontId="17" fillId="0" borderId="2" xfId="0" applyFont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4" xfId="0" applyFont="1" applyFill="1" applyBorder="1" applyAlignment="1">
      <alignment horizontal="center"/>
    </xf>
    <xf numFmtId="4" fontId="18" fillId="0" borderId="5" xfId="0" applyNumberFormat="1" applyFont="1" applyBorder="1"/>
    <xf numFmtId="0" fontId="18" fillId="3" borderId="6" xfId="0" applyFont="1" applyFill="1" applyBorder="1" applyAlignment="1">
      <alignment horizontal="center"/>
    </xf>
    <xf numFmtId="0" fontId="38" fillId="0" borderId="2" xfId="0" applyFont="1" applyFill="1" applyBorder="1" applyAlignment="1">
      <alignment horizontal="center" vertical="center" textRotation="90" wrapText="1"/>
    </xf>
    <xf numFmtId="0" fontId="0" fillId="0" borderId="0" xfId="0" applyBorder="1"/>
    <xf numFmtId="0" fontId="17" fillId="0" borderId="0" xfId="0" applyFont="1" applyBorder="1" applyAlignment="1"/>
    <xf numFmtId="0" fontId="0" fillId="0" borderId="0" xfId="0" applyBorder="1"/>
    <xf numFmtId="0" fontId="17" fillId="0" borderId="0" xfId="0" applyFont="1" applyBorder="1" applyAlignment="1"/>
    <xf numFmtId="0" fontId="0" fillId="0" borderId="0" xfId="0" applyBorder="1"/>
    <xf numFmtId="0" fontId="17" fillId="0" borderId="0" xfId="0" applyFont="1" applyBorder="1" applyAlignment="1"/>
    <xf numFmtId="0" fontId="0" fillId="0" borderId="0" xfId="0" applyBorder="1"/>
    <xf numFmtId="0" fontId="17" fillId="0" borderId="0" xfId="0" applyFont="1" applyBorder="1" applyAlignment="1"/>
    <xf numFmtId="0" fontId="0" fillId="0" borderId="0" xfId="0"/>
    <xf numFmtId="0" fontId="38" fillId="0" borderId="2" xfId="0" applyFont="1" applyBorder="1" applyAlignment="1">
      <alignment horizontal="center" vertical="center" wrapText="1"/>
    </xf>
    <xf numFmtId="4" fontId="39" fillId="0" borderId="5" xfId="0" applyNumberFormat="1" applyFont="1" applyBorder="1"/>
    <xf numFmtId="0" fontId="41" fillId="0" borderId="16" xfId="4" applyFont="1" applyBorder="1" applyAlignment="1">
      <alignment horizontal="center"/>
    </xf>
    <xf numFmtId="0" fontId="42" fillId="0" borderId="16" xfId="4" applyFont="1" applyBorder="1" applyAlignment="1">
      <alignment horizontal="center"/>
    </xf>
    <xf numFmtId="0" fontId="40" fillId="3" borderId="16" xfId="4" applyFont="1" applyFill="1" applyBorder="1" applyAlignment="1">
      <alignment horizontal="center"/>
    </xf>
    <xf numFmtId="0" fontId="43" fillId="3" borderId="0" xfId="0" applyFont="1" applyFill="1"/>
    <xf numFmtId="0" fontId="17" fillId="2" borderId="0" xfId="0" applyFont="1" applyFill="1" applyBorder="1" applyAlignment="1">
      <alignment horizontal="center" vertical="center" wrapText="1"/>
    </xf>
    <xf numFmtId="0" fontId="43" fillId="0" borderId="21" xfId="2" applyFont="1" applyBorder="1"/>
    <xf numFmtId="0" fontId="43" fillId="0" borderId="21" xfId="2" applyFont="1" applyBorder="1"/>
    <xf numFmtId="0" fontId="43" fillId="0" borderId="21" xfId="2" applyFont="1" applyBorder="1"/>
    <xf numFmtId="0" fontId="43" fillId="0" borderId="21" xfId="2" applyFont="1" applyBorder="1"/>
    <xf numFmtId="0" fontId="43" fillId="0" borderId="21" xfId="2" applyFont="1" applyBorder="1"/>
    <xf numFmtId="0" fontId="43" fillId="0" borderId="21" xfId="2" applyFont="1" applyBorder="1"/>
    <xf numFmtId="0" fontId="43" fillId="0" borderId="21" xfId="2" applyFont="1" applyBorder="1"/>
    <xf numFmtId="0" fontId="43" fillId="0" borderId="21" xfId="2" applyFont="1" applyBorder="1"/>
    <xf numFmtId="0" fontId="43" fillId="0" borderId="21" xfId="2" applyFont="1" applyBorder="1"/>
    <xf numFmtId="0" fontId="17" fillId="0" borderId="0" xfId="0" applyFont="1" applyAlignment="1"/>
    <xf numFmtId="0" fontId="45" fillId="0" borderId="0" xfId="0" applyFont="1"/>
    <xf numFmtId="0" fontId="43" fillId="0" borderId="0" xfId="116" applyFont="1" applyAlignment="1">
      <alignment horizontal="center"/>
    </xf>
    <xf numFmtId="0" fontId="42" fillId="26" borderId="26" xfId="116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40" fillId="0" borderId="0" xfId="116" applyFont="1" applyAlignment="1">
      <alignment horizontal="center"/>
    </xf>
    <xf numFmtId="0" fontId="42" fillId="27" borderId="27" xfId="116" applyFont="1" applyFill="1" applyBorder="1" applyAlignment="1">
      <alignment horizontal="center"/>
    </xf>
    <xf numFmtId="0" fontId="42" fillId="0" borderId="28" xfId="116" applyFont="1" applyFill="1" applyBorder="1" applyAlignment="1">
      <alignment horizontal="center"/>
    </xf>
    <xf numFmtId="0" fontId="42" fillId="26" borderId="29" xfId="116" applyFont="1" applyFill="1" applyBorder="1" applyAlignment="1">
      <alignment horizontal="center"/>
    </xf>
    <xf numFmtId="0" fontId="40" fillId="27" borderId="27" xfId="116" applyFont="1" applyFill="1" applyBorder="1" applyAlignment="1">
      <alignment horizontal="center"/>
    </xf>
    <xf numFmtId="0" fontId="40" fillId="0" borderId="28" xfId="116" applyFont="1" applyFill="1" applyBorder="1" applyAlignment="1">
      <alignment horizontal="center"/>
    </xf>
    <xf numFmtId="0" fontId="40" fillId="26" borderId="29" xfId="116" applyFont="1" applyFill="1" applyBorder="1" applyAlignment="1">
      <alignment horizontal="center"/>
    </xf>
    <xf numFmtId="0" fontId="47" fillId="26" borderId="30" xfId="116" applyFont="1" applyFill="1" applyBorder="1" applyAlignment="1">
      <alignment horizontal="center"/>
    </xf>
    <xf numFmtId="0" fontId="19" fillId="0" borderId="31" xfId="88" applyFont="1" applyFill="1" applyBorder="1" applyAlignment="1">
      <alignment horizontal="center"/>
    </xf>
    <xf numFmtId="0" fontId="43" fillId="27" borderId="32" xfId="116" applyFont="1" applyFill="1" applyBorder="1" applyAlignment="1" applyProtection="1">
      <alignment horizontal="center"/>
      <protection locked="0"/>
    </xf>
    <xf numFmtId="0" fontId="43" fillId="0" borderId="21" xfId="116" applyFont="1" applyFill="1" applyBorder="1" applyAlignment="1">
      <alignment horizontal="center"/>
    </xf>
    <xf numFmtId="0" fontId="43" fillId="26" borderId="6" xfId="116" applyFont="1" applyFill="1" applyBorder="1" applyAlignment="1">
      <alignment horizontal="center"/>
    </xf>
    <xf numFmtId="0" fontId="47" fillId="0" borderId="21" xfId="116" applyFont="1" applyFill="1" applyBorder="1" applyAlignment="1">
      <alignment horizontal="center"/>
    </xf>
    <xf numFmtId="0" fontId="47" fillId="26" borderId="6" xfId="116" applyFont="1" applyFill="1" applyBorder="1" applyAlignment="1">
      <alignment horizontal="center"/>
    </xf>
    <xf numFmtId="0" fontId="47" fillId="26" borderId="33" xfId="116" applyFont="1" applyFill="1" applyBorder="1" applyAlignment="1">
      <alignment horizontal="center"/>
    </xf>
    <xf numFmtId="0" fontId="19" fillId="0" borderId="0" xfId="0" applyFont="1"/>
    <xf numFmtId="0" fontId="17" fillId="0" borderId="0" xfId="0" applyFont="1" applyBorder="1" applyAlignment="1">
      <alignment horizontal="center"/>
    </xf>
    <xf numFmtId="0" fontId="17" fillId="2" borderId="0" xfId="0" applyFont="1" applyFill="1" applyBorder="1" applyAlignment="1">
      <alignment horizontal="center" vertical="center" wrapText="1"/>
    </xf>
    <xf numFmtId="0" fontId="42" fillId="0" borderId="21" xfId="2" applyFont="1" applyBorder="1" applyAlignment="1">
      <alignment horizontal="center"/>
    </xf>
    <xf numFmtId="0" fontId="40" fillId="0" borderId="16" xfId="4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2" borderId="0" xfId="0" applyFont="1" applyFill="1" applyAlignment="1">
      <alignment horizontal="center" vertical="center" wrapText="1"/>
    </xf>
    <xf numFmtId="0" fontId="49" fillId="0" borderId="21" xfId="0" applyFont="1" applyBorder="1" applyAlignment="1"/>
    <xf numFmtId="0" fontId="0" fillId="0" borderId="21" xfId="0" applyBorder="1" applyAlignment="1"/>
    <xf numFmtId="0" fontId="48" fillId="0" borderId="34" xfId="0" applyFont="1" applyBorder="1" applyAlignment="1">
      <alignment horizontal="center" vertical="top" wrapText="1"/>
    </xf>
    <xf numFmtId="0" fontId="48" fillId="0" borderId="28" xfId="0" applyFont="1" applyBorder="1" applyAlignment="1">
      <alignment horizontal="center" vertical="top" wrapText="1"/>
    </xf>
    <xf numFmtId="0" fontId="48" fillId="0" borderId="35" xfId="0" applyFont="1" applyBorder="1" applyAlignment="1">
      <alignment horizontal="center" vertical="top" wrapText="1"/>
    </xf>
    <xf numFmtId="0" fontId="48" fillId="0" borderId="36" xfId="0" applyFont="1" applyBorder="1" applyAlignment="1">
      <alignment horizontal="center" vertical="top" wrapText="1"/>
    </xf>
    <xf numFmtId="0" fontId="48" fillId="0" borderId="0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center" vertical="top" wrapText="1"/>
    </xf>
    <xf numFmtId="0" fontId="48" fillId="0" borderId="16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center" vertical="top" wrapText="1"/>
    </xf>
    <xf numFmtId="0" fontId="46" fillId="0" borderId="22" xfId="0" applyFont="1" applyBorder="1" applyAlignment="1">
      <alignment horizontal="center"/>
    </xf>
    <xf numFmtId="0" fontId="42" fillId="0" borderId="23" xfId="116" applyFont="1" applyFill="1" applyBorder="1" applyAlignment="1">
      <alignment horizontal="center" vertical="center" wrapText="1"/>
    </xf>
    <xf numFmtId="0" fontId="42" fillId="0" borderId="24" xfId="116" applyFont="1" applyFill="1" applyBorder="1" applyAlignment="1">
      <alignment horizontal="center" vertical="center" wrapText="1"/>
    </xf>
    <xf numFmtId="0" fontId="42" fillId="0" borderId="25" xfId="116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45" fillId="26" borderId="21" xfId="0" applyFont="1" applyFill="1" applyBorder="1" applyAlignment="1">
      <alignment horizontal="center"/>
    </xf>
  </cellXfs>
  <cellStyles count="117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2 2" xfId="108"/>
    <cellStyle name="Calculation 3" xfId="31"/>
    <cellStyle name="Calculation 4" xfId="102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2 2" xfId="107"/>
    <cellStyle name="Input 3" xfId="39"/>
    <cellStyle name="Input 4" xfId="101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9"/>
    <cellStyle name="Normal 4 12" xfId="100"/>
    <cellStyle name="Normal 4 13" xfId="106"/>
    <cellStyle name="Normal 4 14" xfId="114"/>
    <cellStyle name="Normal 4 15" xfId="115"/>
    <cellStyle name="Normal 4 16" xfId="116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113"/>
    <cellStyle name="Note 2" xfId="5"/>
    <cellStyle name="Note 2 2" xfId="109"/>
    <cellStyle name="Note 3" xfId="89"/>
    <cellStyle name="Note 3 2" xfId="112"/>
    <cellStyle name="Note 4" xfId="42"/>
    <cellStyle name="Note 5" xfId="103"/>
    <cellStyle name="Output 2" xfId="84"/>
    <cellStyle name="Output 2 2" xfId="110"/>
    <cellStyle name="Output 3" xfId="43"/>
    <cellStyle name="Output 4" xfId="104"/>
    <cellStyle name="Title 2" xfId="85"/>
    <cellStyle name="Title 3" xfId="44"/>
    <cellStyle name="Total 2" xfId="86"/>
    <cellStyle name="Total 2 2" xfId="111"/>
    <cellStyle name="Total 3" xfId="45"/>
    <cellStyle name="Total 4" xfId="10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730-16159%20Developing%20Data%20Visualiz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RFP730-16159 Developing Data Visualizations</v>
          </cell>
        </row>
      </sheetData>
      <sheetData sheetId="1">
        <row r="4">
          <cell r="A4" t="str">
            <v>Analytic Focus</v>
          </cell>
        </row>
        <row r="5">
          <cell r="A5" t="str">
            <v>Carahsoft</v>
          </cell>
        </row>
        <row r="6">
          <cell r="A6" t="str">
            <v xml:space="preserve">Daten System Consulting </v>
          </cell>
        </row>
        <row r="7">
          <cell r="A7" t="str">
            <v>Dunn Solutions Group</v>
          </cell>
        </row>
        <row r="8">
          <cell r="A8" t="str">
            <v>ePeritium Solutions</v>
          </cell>
        </row>
        <row r="9">
          <cell r="A9" t="str">
            <v>iBridge Group</v>
          </cell>
        </row>
        <row r="10">
          <cell r="A10" t="str">
            <v xml:space="preserve">InfoCorvus </v>
          </cell>
        </row>
        <row r="11">
          <cell r="A11" t="str">
            <v>SAS</v>
          </cell>
        </row>
        <row r="12">
          <cell r="A12" t="str">
            <v xml:space="preserve">Teknion Data Solutions </v>
          </cell>
        </row>
        <row r="13">
          <cell r="A13" t="str">
            <v xml:space="preserve">V3 Main Technologies 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C2" sqref="C2:I2"/>
    </sheetView>
  </sheetViews>
  <sheetFormatPr defaultRowHeight="12.75" x14ac:dyDescent="0.2"/>
  <cols>
    <col min="7" max="9" width="9.140625" style="20"/>
  </cols>
  <sheetData>
    <row r="1" spans="1:13" ht="15.75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</row>
    <row r="2" spans="1:13" ht="15.75" x14ac:dyDescent="0.25">
      <c r="A2" s="13"/>
      <c r="B2" s="12"/>
      <c r="C2" s="59" t="s">
        <v>5</v>
      </c>
      <c r="D2" s="59"/>
      <c r="E2" s="59"/>
      <c r="F2" s="59"/>
      <c r="G2" s="59"/>
      <c r="H2" s="59"/>
      <c r="I2" s="59"/>
      <c r="J2" s="12"/>
    </row>
    <row r="3" spans="1:13" x14ac:dyDescent="0.2">
      <c r="A3" s="61" t="s">
        <v>11</v>
      </c>
      <c r="B3" s="61"/>
      <c r="C3" s="61"/>
      <c r="D3" s="61"/>
      <c r="E3" s="23" t="s">
        <v>12</v>
      </c>
      <c r="F3" s="24" t="s">
        <v>13</v>
      </c>
      <c r="G3" s="24" t="s">
        <v>14</v>
      </c>
      <c r="H3" s="24" t="s">
        <v>20</v>
      </c>
      <c r="I3" s="24" t="s">
        <v>24</v>
      </c>
      <c r="J3" s="25" t="s">
        <v>15</v>
      </c>
    </row>
    <row r="4" spans="1:13" x14ac:dyDescent="0.2">
      <c r="A4" s="60" t="s">
        <v>25</v>
      </c>
      <c r="B4" s="60"/>
      <c r="C4" s="60"/>
      <c r="D4" s="60"/>
      <c r="E4" s="29">
        <v>0</v>
      </c>
      <c r="F4" s="29">
        <v>12</v>
      </c>
      <c r="G4" s="29">
        <v>18</v>
      </c>
      <c r="H4" s="29">
        <v>7.5</v>
      </c>
      <c r="I4" s="29">
        <v>5</v>
      </c>
      <c r="J4" s="26">
        <f t="shared" ref="J4:J13" si="0">SUM(E4:I4)</f>
        <v>42.5</v>
      </c>
    </row>
    <row r="5" spans="1:13" x14ac:dyDescent="0.2">
      <c r="A5" s="60" t="s">
        <v>26</v>
      </c>
      <c r="B5" s="60"/>
      <c r="C5" s="60"/>
      <c r="D5" s="60"/>
      <c r="E5" s="29">
        <v>0</v>
      </c>
      <c r="F5" s="29">
        <v>12</v>
      </c>
      <c r="G5" s="29">
        <v>27</v>
      </c>
      <c r="H5" s="29">
        <v>7.5</v>
      </c>
      <c r="I5" s="29">
        <v>6</v>
      </c>
      <c r="J5" s="26">
        <f t="shared" si="0"/>
        <v>52.5</v>
      </c>
      <c r="M5" s="20"/>
    </row>
    <row r="6" spans="1:13" x14ac:dyDescent="0.2">
      <c r="A6" s="60" t="s">
        <v>27</v>
      </c>
      <c r="B6" s="60"/>
      <c r="C6" s="60"/>
      <c r="D6" s="60"/>
      <c r="E6" s="29">
        <v>0</v>
      </c>
      <c r="F6" s="29">
        <v>12</v>
      </c>
      <c r="G6" s="29">
        <v>18</v>
      </c>
      <c r="H6" s="29">
        <v>7.5</v>
      </c>
      <c r="I6" s="29">
        <v>5</v>
      </c>
      <c r="J6" s="26">
        <f t="shared" si="0"/>
        <v>42.5</v>
      </c>
    </row>
    <row r="7" spans="1:13" x14ac:dyDescent="0.2">
      <c r="A7" s="60" t="s">
        <v>28</v>
      </c>
      <c r="B7" s="60"/>
      <c r="C7" s="60"/>
      <c r="D7" s="60"/>
      <c r="E7" s="29">
        <v>0</v>
      </c>
      <c r="F7" s="29">
        <v>16</v>
      </c>
      <c r="G7" s="29">
        <v>18</v>
      </c>
      <c r="H7" s="29">
        <v>7.5</v>
      </c>
      <c r="I7" s="29">
        <v>6</v>
      </c>
      <c r="J7" s="26">
        <f t="shared" si="0"/>
        <v>47.5</v>
      </c>
    </row>
    <row r="8" spans="1:13" x14ac:dyDescent="0.2">
      <c r="A8" s="60" t="s">
        <v>29</v>
      </c>
      <c r="B8" s="60"/>
      <c r="C8" s="60"/>
      <c r="D8" s="60"/>
      <c r="E8" s="29">
        <v>0</v>
      </c>
      <c r="F8" s="29">
        <v>12</v>
      </c>
      <c r="G8" s="29">
        <v>18</v>
      </c>
      <c r="H8" s="29">
        <v>9</v>
      </c>
      <c r="I8" s="29">
        <v>5</v>
      </c>
      <c r="J8" s="26">
        <f t="shared" si="0"/>
        <v>44</v>
      </c>
    </row>
    <row r="9" spans="1:13" x14ac:dyDescent="0.2">
      <c r="A9" s="60" t="s">
        <v>30</v>
      </c>
      <c r="B9" s="60"/>
      <c r="C9" s="60"/>
      <c r="D9" s="60"/>
      <c r="E9" s="29">
        <v>0</v>
      </c>
      <c r="F9" s="29">
        <v>12</v>
      </c>
      <c r="G9" s="29">
        <v>18</v>
      </c>
      <c r="H9" s="29">
        <v>7.5</v>
      </c>
      <c r="I9" s="29">
        <v>5</v>
      </c>
      <c r="J9" s="26">
        <f t="shared" si="0"/>
        <v>42.5</v>
      </c>
    </row>
    <row r="10" spans="1:13" x14ac:dyDescent="0.2">
      <c r="A10" s="60" t="s">
        <v>31</v>
      </c>
      <c r="B10" s="60"/>
      <c r="C10" s="60"/>
      <c r="D10" s="60"/>
      <c r="E10" s="29">
        <v>0</v>
      </c>
      <c r="F10" s="29">
        <v>12</v>
      </c>
      <c r="G10" s="29">
        <v>18</v>
      </c>
      <c r="H10" s="29">
        <v>7.5</v>
      </c>
      <c r="I10" s="29">
        <v>5</v>
      </c>
      <c r="J10" s="26">
        <f t="shared" si="0"/>
        <v>42.5</v>
      </c>
    </row>
    <row r="11" spans="1:13" x14ac:dyDescent="0.2">
      <c r="A11" s="60" t="s">
        <v>32</v>
      </c>
      <c r="B11" s="60"/>
      <c r="C11" s="60"/>
      <c r="D11" s="60"/>
      <c r="E11" s="29">
        <v>0</v>
      </c>
      <c r="F11" s="29">
        <v>16</v>
      </c>
      <c r="G11" s="29">
        <v>21</v>
      </c>
      <c r="H11" s="29">
        <v>9</v>
      </c>
      <c r="I11" s="29">
        <v>6</v>
      </c>
      <c r="J11" s="26">
        <f t="shared" si="0"/>
        <v>52</v>
      </c>
    </row>
    <row r="12" spans="1:13" x14ac:dyDescent="0.2">
      <c r="A12" s="60" t="s">
        <v>33</v>
      </c>
      <c r="B12" s="60"/>
      <c r="C12" s="60"/>
      <c r="D12" s="60"/>
      <c r="E12" s="29">
        <v>0</v>
      </c>
      <c r="F12" s="29">
        <v>12</v>
      </c>
      <c r="G12" s="29">
        <v>27</v>
      </c>
      <c r="H12" s="29">
        <v>9</v>
      </c>
      <c r="I12" s="29">
        <v>6</v>
      </c>
      <c r="J12" s="26">
        <f t="shared" si="0"/>
        <v>54</v>
      </c>
    </row>
    <row r="13" spans="1:13" x14ac:dyDescent="0.2">
      <c r="A13" s="60" t="s">
        <v>34</v>
      </c>
      <c r="B13" s="60"/>
      <c r="C13" s="60"/>
      <c r="D13" s="60"/>
      <c r="E13" s="29">
        <v>0</v>
      </c>
      <c r="F13" s="29">
        <v>12</v>
      </c>
      <c r="G13" s="29">
        <v>18</v>
      </c>
      <c r="H13" s="29">
        <v>7.5</v>
      </c>
      <c r="I13" s="29">
        <v>5</v>
      </c>
      <c r="J13" s="26">
        <f t="shared" si="0"/>
        <v>42.5</v>
      </c>
    </row>
  </sheetData>
  <mergeCells count="13">
    <mergeCell ref="A13:D13"/>
    <mergeCell ref="A9:D9"/>
    <mergeCell ref="A7:D7"/>
    <mergeCell ref="A8:D8"/>
    <mergeCell ref="A6:D6"/>
    <mergeCell ref="A1:J1"/>
    <mergeCell ref="C2:I2"/>
    <mergeCell ref="A10:D10"/>
    <mergeCell ref="A11:D11"/>
    <mergeCell ref="A12:D12"/>
    <mergeCell ref="A5:D5"/>
    <mergeCell ref="A4:D4"/>
    <mergeCell ref="A3:D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K26" sqref="K26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bestFit="1" customWidth="1"/>
    <col min="13" max="13" width="7.5703125" style="1" customWidth="1"/>
    <col min="14" max="14" width="10.42578125" style="1" bestFit="1" customWidth="1"/>
    <col min="15" max="16" width="14.85546875" style="1" customWidth="1"/>
    <col min="17" max="16384" width="9.140625" style="1"/>
  </cols>
  <sheetData>
    <row r="1" spans="1:14" ht="15.75" x14ac:dyDescent="0.25">
      <c r="A1" s="62" t="s">
        <v>16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26.25" customHeight="1" x14ac:dyDescent="0.2">
      <c r="A2" s="63" t="s">
        <v>23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15.75" thickBot="1" x14ac:dyDescent="0.25">
      <c r="K3" s="2"/>
      <c r="L3" s="2"/>
      <c r="M3" s="2"/>
      <c r="N3" s="2"/>
    </row>
    <row r="4" spans="1:14" s="7" customFormat="1" ht="124.5" customHeight="1" thickBot="1" x14ac:dyDescent="0.25">
      <c r="A4" s="3" t="s">
        <v>1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35</v>
      </c>
      <c r="I4" s="4" t="s">
        <v>21</v>
      </c>
      <c r="J4" s="11" t="s">
        <v>36</v>
      </c>
      <c r="K4" s="5" t="s">
        <v>2</v>
      </c>
      <c r="L4" s="6" t="s">
        <v>4</v>
      </c>
    </row>
    <row r="5" spans="1:14" ht="16.5" customHeight="1" x14ac:dyDescent="0.2">
      <c r="A5" s="8" t="str">
        <f>'9'!A4:D4</f>
        <v>Analytic Focus</v>
      </c>
      <c r="B5" s="9">
        <f>'1'!J4</f>
        <v>42.5</v>
      </c>
      <c r="C5" s="9">
        <f>'2'!J4</f>
        <v>32</v>
      </c>
      <c r="D5" s="9">
        <f>'3'!J4</f>
        <v>26</v>
      </c>
      <c r="E5" s="9">
        <f>'4'!J4</f>
        <v>45</v>
      </c>
      <c r="F5" s="9">
        <f>'5'!J4</f>
        <v>75</v>
      </c>
      <c r="G5" s="9">
        <f>'6'!J4</f>
        <v>30</v>
      </c>
      <c r="H5" s="9">
        <f>'7'!J4</f>
        <v>48.4</v>
      </c>
      <c r="I5" s="9">
        <f>'8'!J4</f>
        <v>52</v>
      </c>
      <c r="J5" s="9">
        <f>'9'!J4</f>
        <v>41</v>
      </c>
      <c r="K5" s="9">
        <f t="shared" ref="K5:K14" si="0">AVERAGE(B5:J5)</f>
        <v>43.544444444444444</v>
      </c>
      <c r="L5" s="10">
        <f>RANK(K5,$K$5:$K$14,0)</f>
        <v>5</v>
      </c>
    </row>
    <row r="6" spans="1:14" ht="16.5" customHeight="1" x14ac:dyDescent="0.2">
      <c r="A6" s="8" t="str">
        <f>'9'!A5:D5</f>
        <v>Carahsoft</v>
      </c>
      <c r="B6" s="9">
        <f>'1'!J5</f>
        <v>52.5</v>
      </c>
      <c r="C6" s="9">
        <f>'2'!J5</f>
        <v>46</v>
      </c>
      <c r="D6" s="9">
        <f>'3'!J5</f>
        <v>68.8</v>
      </c>
      <c r="E6" s="9">
        <f>'4'!J5</f>
        <v>53</v>
      </c>
      <c r="F6" s="9">
        <f>'5'!J5</f>
        <v>48</v>
      </c>
      <c r="G6" s="9">
        <f>'6'!J5</f>
        <v>63</v>
      </c>
      <c r="H6" s="9">
        <f>'7'!J5</f>
        <v>56.4</v>
      </c>
      <c r="I6" s="9">
        <f>'8'!J5</f>
        <v>40.5</v>
      </c>
      <c r="J6" s="9">
        <f>'9'!J5</f>
        <v>60</v>
      </c>
      <c r="K6" s="9">
        <f t="shared" si="0"/>
        <v>54.24444444444444</v>
      </c>
      <c r="L6" s="10">
        <f>RANK(K6,$K$5:$K$14,0)</f>
        <v>3</v>
      </c>
    </row>
    <row r="7" spans="1:14" x14ac:dyDescent="0.2">
      <c r="A7" s="8" t="str">
        <f>'9'!A6:D6</f>
        <v xml:space="preserve">Daten System Consulting </v>
      </c>
      <c r="B7" s="9">
        <f>'1'!J6</f>
        <v>42.5</v>
      </c>
      <c r="C7" s="9">
        <f>'2'!J6</f>
        <v>28.5</v>
      </c>
      <c r="D7" s="9">
        <f>'3'!J6</f>
        <v>21.5</v>
      </c>
      <c r="E7" s="9">
        <f>'4'!J6</f>
        <v>40.5</v>
      </c>
      <c r="F7" s="9">
        <f>'5'!J6</f>
        <v>64</v>
      </c>
      <c r="G7" s="9">
        <f>'6'!J6</f>
        <v>30</v>
      </c>
      <c r="H7" s="9">
        <f>'7'!J6</f>
        <v>26.5</v>
      </c>
      <c r="I7" s="9">
        <f>'8'!J6</f>
        <v>47.5</v>
      </c>
      <c r="J7" s="9">
        <f>'9'!J6</f>
        <v>36</v>
      </c>
      <c r="K7" s="9">
        <f t="shared" si="0"/>
        <v>37.444444444444443</v>
      </c>
      <c r="L7" s="10">
        <f t="shared" ref="L7:L11" si="1">RANK(K7,$K$5:$K$14,0)</f>
        <v>7</v>
      </c>
    </row>
    <row r="8" spans="1:14" x14ac:dyDescent="0.2">
      <c r="A8" s="8" t="str">
        <f>'9'!A7:D7</f>
        <v>Dunn Solutions Group</v>
      </c>
      <c r="B8" s="9">
        <f>'1'!J7</f>
        <v>47.5</v>
      </c>
      <c r="C8" s="9">
        <f>'2'!J7</f>
        <v>35.5</v>
      </c>
      <c r="D8" s="9">
        <f>'3'!J7</f>
        <v>32</v>
      </c>
      <c r="E8" s="9">
        <f>'4'!J7</f>
        <v>40</v>
      </c>
      <c r="F8" s="9">
        <f>'5'!J7</f>
        <v>52</v>
      </c>
      <c r="G8" s="9">
        <f>'6'!J7</f>
        <v>39.5</v>
      </c>
      <c r="H8" s="9">
        <f>'7'!J7</f>
        <v>53.5</v>
      </c>
      <c r="I8" s="9">
        <f>'8'!J7</f>
        <v>50.5</v>
      </c>
      <c r="J8" s="9">
        <f>'9'!J7</f>
        <v>55</v>
      </c>
      <c r="K8" s="9">
        <f t="shared" si="0"/>
        <v>45.055555555555557</v>
      </c>
      <c r="L8" s="10">
        <f t="shared" si="1"/>
        <v>4</v>
      </c>
    </row>
    <row r="9" spans="1:14" x14ac:dyDescent="0.2">
      <c r="A9" s="8" t="str">
        <f>'9'!A8:D8</f>
        <v>ePeritium Solutions</v>
      </c>
      <c r="B9" s="9">
        <f>'1'!J8</f>
        <v>44</v>
      </c>
      <c r="C9" s="9">
        <f>'2'!J8</f>
        <v>15</v>
      </c>
      <c r="D9" s="9">
        <f>'3'!J8</f>
        <v>26</v>
      </c>
      <c r="E9" s="9">
        <f>'4'!J8</f>
        <v>43</v>
      </c>
      <c r="F9" s="9">
        <f>'5'!J8</f>
        <v>56</v>
      </c>
      <c r="G9" s="9">
        <f>'6'!J8</f>
        <v>36</v>
      </c>
      <c r="H9" s="9">
        <f>'7'!J8</f>
        <v>49.8</v>
      </c>
      <c r="I9" s="9">
        <f>'8'!J8</f>
        <v>33</v>
      </c>
      <c r="J9" s="9">
        <f>'9'!J8</f>
        <v>41</v>
      </c>
      <c r="K9" s="9">
        <f t="shared" si="0"/>
        <v>38.200000000000003</v>
      </c>
      <c r="L9" s="10">
        <f t="shared" si="1"/>
        <v>6</v>
      </c>
    </row>
    <row r="10" spans="1:14" x14ac:dyDescent="0.2">
      <c r="A10" s="8" t="str">
        <f>'9'!A9:D9</f>
        <v>iBridge Group</v>
      </c>
      <c r="B10" s="9">
        <f>'1'!J9</f>
        <v>42.5</v>
      </c>
      <c r="C10" s="9">
        <f>'2'!J9</f>
        <v>31</v>
      </c>
      <c r="D10" s="9">
        <f>'3'!J9</f>
        <v>18</v>
      </c>
      <c r="E10" s="9">
        <f>'4'!J9</f>
        <v>32</v>
      </c>
      <c r="F10" s="9">
        <f>'5'!J9</f>
        <v>56</v>
      </c>
      <c r="G10" s="9">
        <f>'6'!J9</f>
        <v>30</v>
      </c>
      <c r="H10" s="9">
        <f>'7'!J9</f>
        <v>46.900000000000006</v>
      </c>
      <c r="I10" s="9">
        <f>'8'!J9</f>
        <v>45</v>
      </c>
      <c r="J10" s="9">
        <f>'9'!J9</f>
        <v>30</v>
      </c>
      <c r="K10" s="9">
        <f t="shared" si="0"/>
        <v>36.822222222222223</v>
      </c>
      <c r="L10" s="10">
        <f t="shared" si="1"/>
        <v>8</v>
      </c>
    </row>
    <row r="11" spans="1:14" x14ac:dyDescent="0.2">
      <c r="A11" s="8" t="str">
        <f>'9'!A10:D10</f>
        <v xml:space="preserve">InfoCorvus </v>
      </c>
      <c r="B11" s="9">
        <f>'1'!J10</f>
        <v>42.5</v>
      </c>
      <c r="C11" s="9">
        <f>'2'!J10</f>
        <v>23</v>
      </c>
      <c r="D11" s="9">
        <f>'3'!J10</f>
        <v>19.5</v>
      </c>
      <c r="E11" s="9">
        <f>'4'!J10</f>
        <v>28.5</v>
      </c>
      <c r="F11" s="9">
        <f>'5'!J10</f>
        <v>45</v>
      </c>
      <c r="G11" s="9">
        <f>'6'!J10</f>
        <v>30</v>
      </c>
      <c r="H11" s="9">
        <f>'7'!J10</f>
        <v>31.5</v>
      </c>
      <c r="I11" s="9">
        <f>'8'!J10</f>
        <v>33</v>
      </c>
      <c r="J11" s="9">
        <f>'9'!J10</f>
        <v>21</v>
      </c>
      <c r="K11" s="9">
        <f t="shared" si="0"/>
        <v>30.444444444444443</v>
      </c>
      <c r="L11" s="10">
        <f t="shared" si="1"/>
        <v>9</v>
      </c>
    </row>
    <row r="12" spans="1:14" x14ac:dyDescent="0.2">
      <c r="A12" s="8" t="str">
        <f>'9'!A11:D11</f>
        <v>SAS</v>
      </c>
      <c r="B12" s="9">
        <f>'1'!J11</f>
        <v>52</v>
      </c>
      <c r="C12" s="9">
        <f>'2'!J11</f>
        <v>47</v>
      </c>
      <c r="D12" s="9">
        <f>'3'!J11</f>
        <v>67</v>
      </c>
      <c r="E12" s="9">
        <f>'4'!J11</f>
        <v>53</v>
      </c>
      <c r="F12" s="9">
        <f>'5'!J11</f>
        <v>64</v>
      </c>
      <c r="G12" s="9">
        <f>'6'!J11</f>
        <v>68</v>
      </c>
      <c r="H12" s="9">
        <f>'7'!J11</f>
        <v>64</v>
      </c>
      <c r="I12" s="9">
        <f>'8'!J11</f>
        <v>75</v>
      </c>
      <c r="J12" s="9">
        <f>'9'!J11</f>
        <v>60</v>
      </c>
      <c r="K12" s="9">
        <f t="shared" si="0"/>
        <v>61.111111111111114</v>
      </c>
      <c r="L12" s="10">
        <f>RANK(K12,$K$5:$K$14,0)</f>
        <v>1</v>
      </c>
    </row>
    <row r="13" spans="1:14" x14ac:dyDescent="0.2">
      <c r="A13" s="8" t="str">
        <f>'9'!A12:D12</f>
        <v xml:space="preserve">Teknion Data Solutions </v>
      </c>
      <c r="B13" s="9">
        <f>'1'!J12</f>
        <v>54</v>
      </c>
      <c r="C13" s="9">
        <f>'2'!J12</f>
        <v>41</v>
      </c>
      <c r="D13" s="9">
        <f>'3'!J12</f>
        <v>71.8</v>
      </c>
      <c r="E13" s="9">
        <f>'4'!J12</f>
        <v>53</v>
      </c>
      <c r="F13" s="9">
        <f>'5'!J12</f>
        <v>64</v>
      </c>
      <c r="G13" s="9">
        <f>'6'!J12</f>
        <v>63</v>
      </c>
      <c r="H13" s="9">
        <f>'7'!J12</f>
        <v>57</v>
      </c>
      <c r="I13" s="9">
        <f>'8'!J12</f>
        <v>58.5</v>
      </c>
      <c r="J13" s="9">
        <f>'9'!J12</f>
        <v>68.5</v>
      </c>
      <c r="K13" s="9">
        <f t="shared" si="0"/>
        <v>58.977777777777774</v>
      </c>
      <c r="L13" s="10">
        <f>RANK(K13,$K$5:$K$14,0)</f>
        <v>2</v>
      </c>
    </row>
    <row r="14" spans="1:14" x14ac:dyDescent="0.2">
      <c r="A14" s="8" t="str">
        <f>'9'!A13:D13</f>
        <v xml:space="preserve">V3 Main Technologies </v>
      </c>
      <c r="B14" s="9">
        <f>'1'!J13</f>
        <v>42.5</v>
      </c>
      <c r="C14" s="9">
        <f>'2'!J13</f>
        <v>15</v>
      </c>
      <c r="D14" s="9">
        <f>'3'!J13</f>
        <v>15</v>
      </c>
      <c r="E14" s="9">
        <f>'4'!J13</f>
        <v>33</v>
      </c>
      <c r="F14" s="9">
        <f>'5'!J13</f>
        <v>42</v>
      </c>
      <c r="G14" s="9">
        <f>'6'!J13</f>
        <v>30</v>
      </c>
      <c r="H14" s="9">
        <f>'7'!J13</f>
        <v>26.5</v>
      </c>
      <c r="I14" s="9">
        <f>'8'!J13</f>
        <v>15</v>
      </c>
      <c r="J14" s="9">
        <f>'9'!J13</f>
        <v>15</v>
      </c>
      <c r="K14" s="9">
        <f t="shared" si="0"/>
        <v>26</v>
      </c>
      <c r="L14" s="10">
        <f t="shared" ref="L14" si="2">RANK(K14,$K$5:$K$14,0)</f>
        <v>10</v>
      </c>
    </row>
  </sheetData>
  <mergeCells count="2">
    <mergeCell ref="A1:N1"/>
    <mergeCell ref="A2:N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30" sqref="D30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62" t="s">
        <v>17</v>
      </c>
      <c r="B1" s="62"/>
      <c r="C1" s="62"/>
      <c r="D1" s="62"/>
    </row>
    <row r="2" spans="1:4" ht="48.75" customHeight="1" x14ac:dyDescent="0.2">
      <c r="A2" s="63" t="str">
        <f>Technical!A2</f>
        <v>RFP730-16159 Developing Data Visualizations</v>
      </c>
      <c r="B2" s="63"/>
      <c r="C2" s="63"/>
      <c r="D2" s="63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1" t="s">
        <v>36</v>
      </c>
      <c r="C4" s="5" t="s">
        <v>18</v>
      </c>
      <c r="D4" s="6" t="s">
        <v>4</v>
      </c>
    </row>
    <row r="5" spans="1:4" ht="16.5" customHeight="1" x14ac:dyDescent="0.2">
      <c r="A5" s="8" t="str">
        <f>'9'!A4:D4</f>
        <v>Analytic Focus</v>
      </c>
      <c r="B5" s="9">
        <f>'9'!E4</f>
        <v>10</v>
      </c>
      <c r="C5" s="9">
        <f>AVERAGE(B5)</f>
        <v>10</v>
      </c>
      <c r="D5" s="10">
        <f t="shared" ref="D5:D14" si="0">RANK(C5,$C$5:$C$14,0)</f>
        <v>5</v>
      </c>
    </row>
    <row r="6" spans="1:4" ht="16.5" customHeight="1" x14ac:dyDescent="0.2">
      <c r="A6" s="8" t="str">
        <f>'9'!A5:D5</f>
        <v>Carahsoft</v>
      </c>
      <c r="B6" s="9">
        <f>'9'!E5</f>
        <v>20</v>
      </c>
      <c r="C6" s="9">
        <f t="shared" ref="C6:C7" si="1">AVERAGE(B6)</f>
        <v>20</v>
      </c>
      <c r="D6" s="10">
        <f t="shared" si="0"/>
        <v>2</v>
      </c>
    </row>
    <row r="7" spans="1:4" x14ac:dyDescent="0.2">
      <c r="A7" s="8" t="str">
        <f>'9'!A6:D6</f>
        <v xml:space="preserve">Daten System Consulting </v>
      </c>
      <c r="B7" s="9">
        <f>'9'!E6</f>
        <v>5</v>
      </c>
      <c r="C7" s="9">
        <f t="shared" si="1"/>
        <v>5</v>
      </c>
      <c r="D7" s="10">
        <f t="shared" si="0"/>
        <v>7</v>
      </c>
    </row>
    <row r="8" spans="1:4" x14ac:dyDescent="0.2">
      <c r="A8" s="8" t="str">
        <f>'9'!A7:D7</f>
        <v>Dunn Solutions Group</v>
      </c>
      <c r="B8" s="9">
        <f>'9'!E7</f>
        <v>15</v>
      </c>
      <c r="C8" s="9">
        <f t="shared" ref="C8:C12" si="2">AVERAGE(B8)</f>
        <v>15</v>
      </c>
      <c r="D8" s="10">
        <f t="shared" si="0"/>
        <v>4</v>
      </c>
    </row>
    <row r="9" spans="1:4" x14ac:dyDescent="0.2">
      <c r="A9" s="8" t="str">
        <f>'9'!A8:D8</f>
        <v>ePeritium Solutions</v>
      </c>
      <c r="B9" s="9">
        <f>'9'!E8</f>
        <v>10</v>
      </c>
      <c r="C9" s="9">
        <f t="shared" si="2"/>
        <v>10</v>
      </c>
      <c r="D9" s="10">
        <f t="shared" si="0"/>
        <v>5</v>
      </c>
    </row>
    <row r="10" spans="1:4" x14ac:dyDescent="0.2">
      <c r="A10" s="8" t="str">
        <f>'9'!A9:D9</f>
        <v>iBridge Group</v>
      </c>
      <c r="B10" s="9">
        <f>'9'!E9</f>
        <v>5</v>
      </c>
      <c r="C10" s="9">
        <f t="shared" si="2"/>
        <v>5</v>
      </c>
      <c r="D10" s="10">
        <f t="shared" si="0"/>
        <v>7</v>
      </c>
    </row>
    <row r="11" spans="1:4" x14ac:dyDescent="0.2">
      <c r="A11" s="8" t="str">
        <f>'9'!A10:D10</f>
        <v xml:space="preserve">InfoCorvus </v>
      </c>
      <c r="B11" s="9">
        <f>'9'!E10</f>
        <v>5</v>
      </c>
      <c r="C11" s="9">
        <f t="shared" si="2"/>
        <v>5</v>
      </c>
      <c r="D11" s="10">
        <f t="shared" si="0"/>
        <v>7</v>
      </c>
    </row>
    <row r="12" spans="1:4" x14ac:dyDescent="0.2">
      <c r="A12" s="8" t="str">
        <f>'9'!A11:D11</f>
        <v>SAS</v>
      </c>
      <c r="B12" s="9">
        <f>'9'!E11</f>
        <v>20</v>
      </c>
      <c r="C12" s="9">
        <f t="shared" si="2"/>
        <v>20</v>
      </c>
      <c r="D12" s="10">
        <f t="shared" si="0"/>
        <v>2</v>
      </c>
    </row>
    <row r="13" spans="1:4" x14ac:dyDescent="0.2">
      <c r="A13" s="8" t="str">
        <f>'9'!A12:D12</f>
        <v xml:space="preserve">Teknion Data Solutions </v>
      </c>
      <c r="B13" s="9">
        <f>'9'!E12</f>
        <v>22.5</v>
      </c>
      <c r="C13" s="9">
        <f t="shared" ref="C13:C14" si="3">AVERAGE(B13)</f>
        <v>22.5</v>
      </c>
      <c r="D13" s="10">
        <f t="shared" si="0"/>
        <v>1</v>
      </c>
    </row>
    <row r="14" spans="1:4" x14ac:dyDescent="0.2">
      <c r="A14" s="8" t="str">
        <f>'9'!A13:D13</f>
        <v xml:space="preserve">V3 Main Technologies </v>
      </c>
      <c r="B14" s="9">
        <f>'9'!E13</f>
        <v>5</v>
      </c>
      <c r="C14" s="9">
        <f t="shared" si="3"/>
        <v>5</v>
      </c>
      <c r="D14" s="10">
        <f t="shared" si="0"/>
        <v>7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C27" sqref="C27"/>
    </sheetView>
  </sheetViews>
  <sheetFormatPr defaultRowHeight="15" x14ac:dyDescent="0.2"/>
  <cols>
    <col min="1" max="1" width="42.5703125" style="1" customWidth="1"/>
    <col min="2" max="13" width="7.5703125" style="1" customWidth="1"/>
    <col min="14" max="14" width="10.42578125" style="1" customWidth="1"/>
    <col min="15" max="15" width="12.140625" style="1" customWidth="1"/>
    <col min="16" max="16" width="11.7109375" style="1" customWidth="1"/>
    <col min="17" max="16384" width="9.140625" style="1"/>
  </cols>
  <sheetData>
    <row r="1" spans="1:14" ht="15.75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26.25" customHeight="1" x14ac:dyDescent="0.2">
      <c r="A2" s="63" t="str">
        <f>Technical!A2</f>
        <v>RFP730-16159 Developing Data Visualizations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15.75" thickBot="1" x14ac:dyDescent="0.25">
      <c r="K3" s="2"/>
      <c r="L3" s="2"/>
      <c r="M3" s="2"/>
      <c r="N3" s="2"/>
    </row>
    <row r="4" spans="1:14" s="7" customFormat="1" ht="124.5" customHeight="1" thickBot="1" x14ac:dyDescent="0.25">
      <c r="A4" s="3" t="s">
        <v>1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4" t="str">
        <f>Technical!G4</f>
        <v>Evaluator 6</v>
      </c>
      <c r="H4" s="4" t="str">
        <f>Technical!H4</f>
        <v>Evaluator 7</v>
      </c>
      <c r="I4" s="4" t="str">
        <f>Technical!I4</f>
        <v>Evaluator 8</v>
      </c>
      <c r="J4" s="11" t="str">
        <f>Technical!J4</f>
        <v>Evaluator 9</v>
      </c>
      <c r="K4" s="5" t="s">
        <v>2</v>
      </c>
      <c r="L4" s="21" t="s">
        <v>19</v>
      </c>
      <c r="M4" s="5" t="s">
        <v>3</v>
      </c>
      <c r="N4" s="6" t="s">
        <v>4</v>
      </c>
    </row>
    <row r="5" spans="1:14" ht="16.5" customHeight="1" x14ac:dyDescent="0.2">
      <c r="A5" s="8" t="str">
        <f>'9'!A4:D4</f>
        <v>Analytic Focus</v>
      </c>
      <c r="B5" s="9">
        <f>Technical!B5</f>
        <v>42.5</v>
      </c>
      <c r="C5" s="9">
        <f>Technical!C5</f>
        <v>32</v>
      </c>
      <c r="D5" s="9">
        <f>Technical!D5</f>
        <v>26</v>
      </c>
      <c r="E5" s="9">
        <f>Technical!E5</f>
        <v>45</v>
      </c>
      <c r="F5" s="9">
        <f>Technical!F5</f>
        <v>75</v>
      </c>
      <c r="G5" s="9">
        <f>Technical!G5</f>
        <v>30</v>
      </c>
      <c r="H5" s="9">
        <f>Technical!H5</f>
        <v>48.4</v>
      </c>
      <c r="I5" s="9">
        <f>Technical!I5</f>
        <v>52</v>
      </c>
      <c r="J5" s="9">
        <f>Technical!J5</f>
        <v>41</v>
      </c>
      <c r="K5" s="9">
        <f>AVERAGE(B5:J5)</f>
        <v>43.544444444444444</v>
      </c>
      <c r="L5" s="22">
        <f>'Non-Technical'!C5</f>
        <v>10</v>
      </c>
      <c r="M5" s="9">
        <f>K5+L5</f>
        <v>53.544444444444444</v>
      </c>
      <c r="N5" s="10">
        <f t="shared" ref="N5:N14" si="0">RANK(M5,$M$5:$M$14,0)</f>
        <v>5</v>
      </c>
    </row>
    <row r="6" spans="1:14" ht="16.5" customHeight="1" x14ac:dyDescent="0.2">
      <c r="A6" s="8" t="str">
        <f>'9'!A5:D5</f>
        <v>Carahsoft</v>
      </c>
      <c r="B6" s="9">
        <f>Technical!B6</f>
        <v>52.5</v>
      </c>
      <c r="C6" s="9">
        <f>Technical!C6</f>
        <v>46</v>
      </c>
      <c r="D6" s="9">
        <f>Technical!D6</f>
        <v>68.8</v>
      </c>
      <c r="E6" s="9">
        <f>Technical!E6</f>
        <v>53</v>
      </c>
      <c r="F6" s="9">
        <f>Technical!F6</f>
        <v>48</v>
      </c>
      <c r="G6" s="9">
        <f>Technical!G6</f>
        <v>63</v>
      </c>
      <c r="H6" s="9">
        <f>Technical!H6</f>
        <v>56.4</v>
      </c>
      <c r="I6" s="9">
        <f>Technical!I6</f>
        <v>40.5</v>
      </c>
      <c r="J6" s="9">
        <f>Technical!J6</f>
        <v>60</v>
      </c>
      <c r="K6" s="9">
        <f>AVERAGE(B6:J6)</f>
        <v>54.24444444444444</v>
      </c>
      <c r="L6" s="22">
        <f>'Non-Technical'!C6</f>
        <v>20</v>
      </c>
      <c r="M6" s="9">
        <f>K6+L6</f>
        <v>74.24444444444444</v>
      </c>
      <c r="N6" s="10">
        <f t="shared" si="0"/>
        <v>3</v>
      </c>
    </row>
    <row r="7" spans="1:14" x14ac:dyDescent="0.2">
      <c r="A7" s="8" t="str">
        <f>'9'!A6:D6</f>
        <v xml:space="preserve">Daten System Consulting </v>
      </c>
      <c r="B7" s="9">
        <f>Technical!B7</f>
        <v>42.5</v>
      </c>
      <c r="C7" s="9">
        <f>Technical!C7</f>
        <v>28.5</v>
      </c>
      <c r="D7" s="9">
        <f>Technical!D7</f>
        <v>21.5</v>
      </c>
      <c r="E7" s="9">
        <f>Technical!E7</f>
        <v>40.5</v>
      </c>
      <c r="F7" s="9">
        <f>Technical!F7</f>
        <v>64</v>
      </c>
      <c r="G7" s="9">
        <f>Technical!G7</f>
        <v>30</v>
      </c>
      <c r="H7" s="9">
        <f>Technical!H7</f>
        <v>26.5</v>
      </c>
      <c r="I7" s="9">
        <f>Technical!I7</f>
        <v>47.5</v>
      </c>
      <c r="J7" s="9">
        <f>Technical!J7</f>
        <v>36</v>
      </c>
      <c r="K7" s="9">
        <f>AVERAGE(B7:J7)</f>
        <v>37.444444444444443</v>
      </c>
      <c r="L7" s="22">
        <f>'Non-Technical'!C7</f>
        <v>5</v>
      </c>
      <c r="M7" s="9">
        <f t="shared" ref="M7:M11" si="1">K7+L7</f>
        <v>42.444444444444443</v>
      </c>
      <c r="N7" s="10">
        <f t="shared" si="0"/>
        <v>7</v>
      </c>
    </row>
    <row r="8" spans="1:14" x14ac:dyDescent="0.2">
      <c r="A8" s="8" t="str">
        <f>'9'!A7:D7</f>
        <v>Dunn Solutions Group</v>
      </c>
      <c r="B8" s="9">
        <f>Technical!B8</f>
        <v>47.5</v>
      </c>
      <c r="C8" s="9">
        <f>Technical!C8</f>
        <v>35.5</v>
      </c>
      <c r="D8" s="9">
        <f>Technical!D8</f>
        <v>32</v>
      </c>
      <c r="E8" s="9">
        <f>Technical!E8</f>
        <v>40</v>
      </c>
      <c r="F8" s="9">
        <f>Technical!F8</f>
        <v>52</v>
      </c>
      <c r="G8" s="9">
        <f>Technical!G8</f>
        <v>39.5</v>
      </c>
      <c r="H8" s="9">
        <f>Technical!H8</f>
        <v>53.5</v>
      </c>
      <c r="I8" s="9">
        <f>Technical!I8</f>
        <v>50.5</v>
      </c>
      <c r="J8" s="9">
        <f>Technical!J8</f>
        <v>55</v>
      </c>
      <c r="K8" s="9">
        <f>AVERAGE(B8:J8)</f>
        <v>45.055555555555557</v>
      </c>
      <c r="L8" s="22">
        <f>'Non-Technical'!C8</f>
        <v>15</v>
      </c>
      <c r="M8" s="9">
        <f t="shared" si="1"/>
        <v>60.055555555555557</v>
      </c>
      <c r="N8" s="10">
        <f t="shared" si="0"/>
        <v>4</v>
      </c>
    </row>
    <row r="9" spans="1:14" x14ac:dyDescent="0.2">
      <c r="A9" s="8" t="str">
        <f>'9'!A8:D8</f>
        <v>ePeritium Solutions</v>
      </c>
      <c r="B9" s="9">
        <f>Technical!B9</f>
        <v>44</v>
      </c>
      <c r="C9" s="9">
        <f>Technical!C9</f>
        <v>15</v>
      </c>
      <c r="D9" s="9">
        <f>Technical!D9</f>
        <v>26</v>
      </c>
      <c r="E9" s="9">
        <f>Technical!E9</f>
        <v>43</v>
      </c>
      <c r="F9" s="9">
        <f>Technical!F9</f>
        <v>56</v>
      </c>
      <c r="G9" s="9">
        <f>Technical!G9</f>
        <v>36</v>
      </c>
      <c r="H9" s="9">
        <f>Technical!H9</f>
        <v>49.8</v>
      </c>
      <c r="I9" s="9">
        <f>Technical!I9</f>
        <v>33</v>
      </c>
      <c r="J9" s="9">
        <f>Technical!J9</f>
        <v>41</v>
      </c>
      <c r="K9" s="9">
        <f>AVERAGE(B9:J9)</f>
        <v>38.200000000000003</v>
      </c>
      <c r="L9" s="22">
        <f>'Non-Technical'!C9</f>
        <v>10</v>
      </c>
      <c r="M9" s="9">
        <f t="shared" si="1"/>
        <v>48.2</v>
      </c>
      <c r="N9" s="10">
        <f t="shared" si="0"/>
        <v>6</v>
      </c>
    </row>
    <row r="10" spans="1:14" x14ac:dyDescent="0.2">
      <c r="A10" s="8" t="str">
        <f>'9'!A9:D9</f>
        <v>iBridge Group</v>
      </c>
      <c r="B10" s="9">
        <f>Technical!B10</f>
        <v>42.5</v>
      </c>
      <c r="C10" s="9">
        <f>Technical!C10</f>
        <v>31</v>
      </c>
      <c r="D10" s="9">
        <f>Technical!D10</f>
        <v>18</v>
      </c>
      <c r="E10" s="9">
        <f>Technical!E10</f>
        <v>32</v>
      </c>
      <c r="F10" s="9">
        <f>Technical!F10</f>
        <v>56</v>
      </c>
      <c r="G10" s="9">
        <f>Technical!G10</f>
        <v>30</v>
      </c>
      <c r="H10" s="9">
        <f>Technical!H10</f>
        <v>46.900000000000006</v>
      </c>
      <c r="I10" s="9">
        <f>Technical!I10</f>
        <v>45</v>
      </c>
      <c r="J10" s="9">
        <f>Technical!J10</f>
        <v>30</v>
      </c>
      <c r="K10" s="9">
        <f t="shared" ref="K10:K14" si="2">AVERAGE(B10:J10)</f>
        <v>36.822222222222223</v>
      </c>
      <c r="L10" s="22">
        <f>'Non-Technical'!C10</f>
        <v>5</v>
      </c>
      <c r="M10" s="9">
        <f t="shared" si="1"/>
        <v>41.822222222222223</v>
      </c>
      <c r="N10" s="10">
        <f t="shared" si="0"/>
        <v>8</v>
      </c>
    </row>
    <row r="11" spans="1:14" x14ac:dyDescent="0.2">
      <c r="A11" s="8" t="str">
        <f>'9'!A10:D10</f>
        <v xml:space="preserve">InfoCorvus </v>
      </c>
      <c r="B11" s="9">
        <f>Technical!B11</f>
        <v>42.5</v>
      </c>
      <c r="C11" s="9">
        <f>Technical!C11</f>
        <v>23</v>
      </c>
      <c r="D11" s="9">
        <f>Technical!D11</f>
        <v>19.5</v>
      </c>
      <c r="E11" s="9">
        <f>Technical!E11</f>
        <v>28.5</v>
      </c>
      <c r="F11" s="9">
        <f>Technical!F11</f>
        <v>45</v>
      </c>
      <c r="G11" s="9">
        <f>Technical!G11</f>
        <v>30</v>
      </c>
      <c r="H11" s="9">
        <f>Technical!H11</f>
        <v>31.5</v>
      </c>
      <c r="I11" s="9">
        <f>Technical!I11</f>
        <v>33</v>
      </c>
      <c r="J11" s="9">
        <f>Technical!J11</f>
        <v>21</v>
      </c>
      <c r="K11" s="9">
        <f t="shared" si="2"/>
        <v>30.444444444444443</v>
      </c>
      <c r="L11" s="22">
        <f>'Non-Technical'!C11</f>
        <v>5</v>
      </c>
      <c r="M11" s="9">
        <f t="shared" si="1"/>
        <v>35.444444444444443</v>
      </c>
      <c r="N11" s="10">
        <f t="shared" si="0"/>
        <v>9</v>
      </c>
    </row>
    <row r="12" spans="1:14" x14ac:dyDescent="0.2">
      <c r="A12" s="8" t="str">
        <f>'9'!A11:D11</f>
        <v>SAS</v>
      </c>
      <c r="B12" s="9">
        <f>Technical!B12</f>
        <v>52</v>
      </c>
      <c r="C12" s="9">
        <f>Technical!C12</f>
        <v>47</v>
      </c>
      <c r="D12" s="9">
        <f>Technical!D12</f>
        <v>67</v>
      </c>
      <c r="E12" s="9">
        <f>Technical!E12</f>
        <v>53</v>
      </c>
      <c r="F12" s="9">
        <f>Technical!F12</f>
        <v>64</v>
      </c>
      <c r="G12" s="9">
        <f>Technical!G12</f>
        <v>68</v>
      </c>
      <c r="H12" s="9">
        <f>Technical!H12</f>
        <v>64</v>
      </c>
      <c r="I12" s="9">
        <f>Technical!I12</f>
        <v>75</v>
      </c>
      <c r="J12" s="9">
        <f>Technical!J12</f>
        <v>60</v>
      </c>
      <c r="K12" s="9">
        <f t="shared" si="2"/>
        <v>61.111111111111114</v>
      </c>
      <c r="L12" s="22">
        <f>'Non-Technical'!C12</f>
        <v>20</v>
      </c>
      <c r="M12" s="9">
        <f t="shared" ref="M12:M14" si="3">K12+L12</f>
        <v>81.111111111111114</v>
      </c>
      <c r="N12" s="10">
        <f t="shared" si="0"/>
        <v>2</v>
      </c>
    </row>
    <row r="13" spans="1:14" x14ac:dyDescent="0.2">
      <c r="A13" s="8" t="str">
        <f>'9'!A12:D12</f>
        <v xml:space="preserve">Teknion Data Solutions </v>
      </c>
      <c r="B13" s="9">
        <f>Technical!B13</f>
        <v>54</v>
      </c>
      <c r="C13" s="9">
        <f>Technical!C13</f>
        <v>41</v>
      </c>
      <c r="D13" s="9">
        <f>Technical!D13</f>
        <v>71.8</v>
      </c>
      <c r="E13" s="9">
        <f>Technical!E13</f>
        <v>53</v>
      </c>
      <c r="F13" s="9">
        <f>Technical!F13</f>
        <v>64</v>
      </c>
      <c r="G13" s="9">
        <f>Technical!G13</f>
        <v>63</v>
      </c>
      <c r="H13" s="9">
        <f>Technical!H13</f>
        <v>57</v>
      </c>
      <c r="I13" s="9">
        <f>Technical!I13</f>
        <v>58.5</v>
      </c>
      <c r="J13" s="9">
        <f>Technical!J13</f>
        <v>68.5</v>
      </c>
      <c r="K13" s="9">
        <f t="shared" si="2"/>
        <v>58.977777777777774</v>
      </c>
      <c r="L13" s="22">
        <f>'Non-Technical'!C13</f>
        <v>22.5</v>
      </c>
      <c r="M13" s="9">
        <f t="shared" si="3"/>
        <v>81.477777777777774</v>
      </c>
      <c r="N13" s="10">
        <f t="shared" si="0"/>
        <v>1</v>
      </c>
    </row>
    <row r="14" spans="1:14" x14ac:dyDescent="0.2">
      <c r="A14" s="8" t="str">
        <f>'9'!A13:D13</f>
        <v xml:space="preserve">V3 Main Technologies </v>
      </c>
      <c r="B14" s="9">
        <f>Technical!B14</f>
        <v>42.5</v>
      </c>
      <c r="C14" s="9">
        <f>Technical!C14</f>
        <v>15</v>
      </c>
      <c r="D14" s="9">
        <f>Technical!D14</f>
        <v>15</v>
      </c>
      <c r="E14" s="9">
        <f>Technical!E14</f>
        <v>33</v>
      </c>
      <c r="F14" s="9">
        <f>Technical!F14</f>
        <v>42</v>
      </c>
      <c r="G14" s="9">
        <f>Technical!G14</f>
        <v>30</v>
      </c>
      <c r="H14" s="9">
        <f>Technical!H14</f>
        <v>26.5</v>
      </c>
      <c r="I14" s="9">
        <f>Technical!I14</f>
        <v>15</v>
      </c>
      <c r="J14" s="9">
        <f>Technical!J14</f>
        <v>15</v>
      </c>
      <c r="K14" s="9">
        <f t="shared" si="2"/>
        <v>26</v>
      </c>
      <c r="L14" s="22">
        <f>'Non-Technical'!C14</f>
        <v>5</v>
      </c>
      <c r="M14" s="9">
        <f t="shared" si="3"/>
        <v>31</v>
      </c>
      <c r="N14" s="10">
        <f t="shared" si="0"/>
        <v>10</v>
      </c>
    </row>
  </sheetData>
  <mergeCells count="2">
    <mergeCell ref="A1:N1"/>
    <mergeCell ref="A2:N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9"/>
  <sheetViews>
    <sheetView topLeftCell="B1" workbookViewId="0">
      <selection activeCell="O6" sqref="O6:Q6"/>
    </sheetView>
  </sheetViews>
  <sheetFormatPr defaultRowHeight="12.75" x14ac:dyDescent="0.2"/>
  <cols>
    <col min="1" max="1" width="2" style="20" customWidth="1"/>
    <col min="2" max="2" width="27.5703125" style="20" bestFit="1" customWidth="1"/>
    <col min="3" max="3" width="12" style="20" customWidth="1"/>
    <col min="4" max="5" width="10.7109375" style="20" customWidth="1"/>
    <col min="6" max="6" width="12.140625" style="20" customWidth="1"/>
    <col min="7" max="8" width="10.42578125" style="20" customWidth="1"/>
    <col min="9" max="9" width="11.42578125" style="20" customWidth="1"/>
    <col min="10" max="11" width="9" style="20" customWidth="1"/>
    <col min="12" max="12" width="11.42578125" style="20" customWidth="1"/>
    <col min="13" max="13" width="10" style="20" customWidth="1"/>
    <col min="14" max="14" width="12.85546875" style="20" customWidth="1"/>
    <col min="15" max="15" width="11.42578125" style="20" customWidth="1"/>
    <col min="16" max="17" width="10" style="20" customWidth="1"/>
    <col min="18" max="16384" width="9.140625" style="20"/>
  </cols>
  <sheetData>
    <row r="1" spans="2:19" ht="15.75" x14ac:dyDescent="0.25">
      <c r="B1" s="79" t="s">
        <v>37</v>
      </c>
      <c r="C1" s="79"/>
      <c r="D1" s="79"/>
      <c r="E1" s="37" t="str">
        <f>[1]Cover!A6</f>
        <v>RFP730-16159 Developing Data Visualizations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2:19" ht="15.75" customHeight="1" x14ac:dyDescent="0.25">
      <c r="C2" s="37"/>
      <c r="D2" s="37"/>
      <c r="E2" s="37"/>
      <c r="F2" s="37"/>
      <c r="G2" s="37"/>
    </row>
    <row r="3" spans="2:19" ht="15" customHeight="1" x14ac:dyDescent="0.2">
      <c r="B3" s="38" t="s">
        <v>38</v>
      </c>
      <c r="C3" s="80">
        <f>[1]Cover!E13</f>
        <v>0</v>
      </c>
      <c r="D3" s="80"/>
      <c r="E3" s="80"/>
      <c r="F3" s="80"/>
    </row>
    <row r="4" spans="2:19" ht="15" customHeight="1" x14ac:dyDescent="0.2">
      <c r="F4" s="1"/>
    </row>
    <row r="5" spans="2:19" ht="16.5" thickBot="1" x14ac:dyDescent="0.3">
      <c r="B5" s="1"/>
      <c r="C5" s="75" t="s">
        <v>39</v>
      </c>
      <c r="D5" s="75"/>
      <c r="E5" s="75"/>
      <c r="F5" s="75" t="s">
        <v>13</v>
      </c>
      <c r="G5" s="75"/>
      <c r="H5" s="75"/>
      <c r="I5" s="75" t="s">
        <v>14</v>
      </c>
      <c r="J5" s="75"/>
      <c r="K5" s="75"/>
      <c r="L5" s="75" t="s">
        <v>20</v>
      </c>
      <c r="M5" s="75"/>
      <c r="N5" s="75"/>
      <c r="O5" s="75" t="s">
        <v>24</v>
      </c>
      <c r="P5" s="75"/>
      <c r="Q5" s="75"/>
    </row>
    <row r="6" spans="2:19" s="41" customFormat="1" ht="237" customHeight="1" x14ac:dyDescent="0.2">
      <c r="B6" s="39"/>
      <c r="C6" s="76" t="s">
        <v>40</v>
      </c>
      <c r="D6" s="77"/>
      <c r="E6" s="78"/>
      <c r="F6" s="76" t="s">
        <v>41</v>
      </c>
      <c r="G6" s="77"/>
      <c r="H6" s="78"/>
      <c r="I6" s="76" t="s">
        <v>42</v>
      </c>
      <c r="J6" s="77"/>
      <c r="K6" s="78"/>
      <c r="L6" s="76" t="s">
        <v>43</v>
      </c>
      <c r="M6" s="77"/>
      <c r="N6" s="78"/>
      <c r="O6" s="76" t="s">
        <v>44</v>
      </c>
      <c r="P6" s="77"/>
      <c r="Q6" s="78"/>
      <c r="R6" s="40" t="s">
        <v>45</v>
      </c>
    </row>
    <row r="7" spans="2:19" x14ac:dyDescent="0.2">
      <c r="B7" s="42" t="s">
        <v>11</v>
      </c>
      <c r="C7" s="43" t="s">
        <v>46</v>
      </c>
      <c r="D7" s="44" t="s">
        <v>47</v>
      </c>
      <c r="E7" s="45" t="s">
        <v>48</v>
      </c>
      <c r="F7" s="46" t="s">
        <v>46</v>
      </c>
      <c r="G7" s="47" t="s">
        <v>47</v>
      </c>
      <c r="H7" s="48" t="s">
        <v>48</v>
      </c>
      <c r="I7" s="46" t="s">
        <v>46</v>
      </c>
      <c r="J7" s="47" t="s">
        <v>47</v>
      </c>
      <c r="K7" s="48" t="s">
        <v>48</v>
      </c>
      <c r="L7" s="43" t="s">
        <v>46</v>
      </c>
      <c r="M7" s="44" t="s">
        <v>47</v>
      </c>
      <c r="N7" s="45" t="s">
        <v>48</v>
      </c>
      <c r="O7" s="43" t="s">
        <v>46</v>
      </c>
      <c r="P7" s="44" t="s">
        <v>47</v>
      </c>
      <c r="Q7" s="45" t="s">
        <v>48</v>
      </c>
      <c r="R7" s="49"/>
    </row>
    <row r="8" spans="2:19" x14ac:dyDescent="0.2">
      <c r="B8" s="50" t="str">
        <f>'[1]RFP Submittal'!A4</f>
        <v>Analytic Focus</v>
      </c>
      <c r="C8" s="51"/>
      <c r="D8" s="52">
        <v>5</v>
      </c>
      <c r="E8" s="53">
        <f>C8*D8</f>
        <v>0</v>
      </c>
      <c r="F8" s="51"/>
      <c r="G8" s="54">
        <v>4</v>
      </c>
      <c r="H8" s="55">
        <f>F8*G8</f>
        <v>0</v>
      </c>
      <c r="I8" s="51"/>
      <c r="J8" s="54">
        <v>6</v>
      </c>
      <c r="K8" s="55">
        <f>I8*J8</f>
        <v>0</v>
      </c>
      <c r="L8" s="51"/>
      <c r="M8" s="52">
        <v>3</v>
      </c>
      <c r="N8" s="53">
        <f>L8*M8</f>
        <v>0</v>
      </c>
      <c r="O8" s="51"/>
      <c r="P8" s="52">
        <v>2</v>
      </c>
      <c r="Q8" s="53">
        <f>O8*P8</f>
        <v>0</v>
      </c>
      <c r="R8" s="49">
        <f>N8+K8+H8+E8+Q8</f>
        <v>0</v>
      </c>
    </row>
    <row r="9" spans="2:19" x14ac:dyDescent="0.2">
      <c r="B9" s="50" t="str">
        <f>'[1]RFP Submittal'!A5</f>
        <v>Carahsoft</v>
      </c>
      <c r="C9" s="51"/>
      <c r="D9" s="52">
        <v>5</v>
      </c>
      <c r="E9" s="53">
        <f t="shared" ref="E9:E13" si="0">C9*D9</f>
        <v>0</v>
      </c>
      <c r="F9" s="51"/>
      <c r="G9" s="54">
        <v>4</v>
      </c>
      <c r="H9" s="55">
        <f t="shared" ref="H9:H13" si="1">F9*G9</f>
        <v>0</v>
      </c>
      <c r="I9" s="51"/>
      <c r="J9" s="54">
        <v>6</v>
      </c>
      <c r="K9" s="55">
        <f t="shared" ref="K9:K13" si="2">I9*J9</f>
        <v>0</v>
      </c>
      <c r="L9" s="51"/>
      <c r="M9" s="52">
        <v>3</v>
      </c>
      <c r="N9" s="53">
        <f t="shared" ref="N9:N13" si="3">L9*M9</f>
        <v>0</v>
      </c>
      <c r="O9" s="51"/>
      <c r="P9" s="52">
        <v>2</v>
      </c>
      <c r="Q9" s="53">
        <f t="shared" ref="Q9:Q13" si="4">O9*P9</f>
        <v>0</v>
      </c>
      <c r="R9" s="49">
        <f t="shared" ref="R9:R17" si="5">N9+K9+H9+E9+Q9</f>
        <v>0</v>
      </c>
    </row>
    <row r="10" spans="2:19" x14ac:dyDescent="0.2">
      <c r="B10" s="50" t="str">
        <f>'[1]RFP Submittal'!A6</f>
        <v xml:space="preserve">Daten System Consulting </v>
      </c>
      <c r="C10" s="51"/>
      <c r="D10" s="52">
        <v>5</v>
      </c>
      <c r="E10" s="53">
        <f t="shared" si="0"/>
        <v>0</v>
      </c>
      <c r="F10" s="51"/>
      <c r="G10" s="54">
        <v>4</v>
      </c>
      <c r="H10" s="55">
        <f t="shared" si="1"/>
        <v>0</v>
      </c>
      <c r="I10" s="51"/>
      <c r="J10" s="54">
        <v>6</v>
      </c>
      <c r="K10" s="55">
        <f t="shared" si="2"/>
        <v>0</v>
      </c>
      <c r="L10" s="51"/>
      <c r="M10" s="52">
        <v>3</v>
      </c>
      <c r="N10" s="53">
        <f t="shared" si="3"/>
        <v>0</v>
      </c>
      <c r="O10" s="51"/>
      <c r="P10" s="52">
        <v>2</v>
      </c>
      <c r="Q10" s="53">
        <f t="shared" si="4"/>
        <v>0</v>
      </c>
      <c r="R10" s="49">
        <f t="shared" si="5"/>
        <v>0</v>
      </c>
    </row>
    <row r="11" spans="2:19" x14ac:dyDescent="0.2">
      <c r="B11" s="50" t="str">
        <f>'[1]RFP Submittal'!A7</f>
        <v>Dunn Solutions Group</v>
      </c>
      <c r="C11" s="51"/>
      <c r="D11" s="52">
        <v>5</v>
      </c>
      <c r="E11" s="53">
        <f t="shared" si="0"/>
        <v>0</v>
      </c>
      <c r="F11" s="51"/>
      <c r="G11" s="54">
        <v>4</v>
      </c>
      <c r="H11" s="55">
        <f t="shared" si="1"/>
        <v>0</v>
      </c>
      <c r="I11" s="51"/>
      <c r="J11" s="54">
        <v>6</v>
      </c>
      <c r="K11" s="55">
        <f t="shared" si="2"/>
        <v>0</v>
      </c>
      <c r="L11" s="51"/>
      <c r="M11" s="52">
        <v>3</v>
      </c>
      <c r="N11" s="53">
        <f t="shared" si="3"/>
        <v>0</v>
      </c>
      <c r="O11" s="51"/>
      <c r="P11" s="52">
        <v>2</v>
      </c>
      <c r="Q11" s="53">
        <f t="shared" si="4"/>
        <v>0</v>
      </c>
      <c r="R11" s="49">
        <f t="shared" si="5"/>
        <v>0</v>
      </c>
    </row>
    <row r="12" spans="2:19" x14ac:dyDescent="0.2">
      <c r="B12" s="50" t="str">
        <f>'[1]RFP Submittal'!A8</f>
        <v>ePeritium Solutions</v>
      </c>
      <c r="C12" s="51"/>
      <c r="D12" s="52">
        <v>5</v>
      </c>
      <c r="E12" s="53">
        <f t="shared" si="0"/>
        <v>0</v>
      </c>
      <c r="F12" s="51"/>
      <c r="G12" s="54">
        <v>4</v>
      </c>
      <c r="H12" s="55">
        <f t="shared" si="1"/>
        <v>0</v>
      </c>
      <c r="I12" s="51"/>
      <c r="J12" s="54">
        <v>6</v>
      </c>
      <c r="K12" s="55">
        <f t="shared" si="2"/>
        <v>0</v>
      </c>
      <c r="L12" s="51"/>
      <c r="M12" s="52">
        <v>3</v>
      </c>
      <c r="N12" s="53">
        <f t="shared" si="3"/>
        <v>0</v>
      </c>
      <c r="O12" s="51"/>
      <c r="P12" s="52">
        <v>2</v>
      </c>
      <c r="Q12" s="53">
        <f t="shared" si="4"/>
        <v>0</v>
      </c>
      <c r="R12" s="49">
        <f t="shared" si="5"/>
        <v>0</v>
      </c>
    </row>
    <row r="13" spans="2:19" x14ac:dyDescent="0.2">
      <c r="B13" s="50" t="str">
        <f>'[1]RFP Submittal'!A9</f>
        <v>iBridge Group</v>
      </c>
      <c r="C13" s="51"/>
      <c r="D13" s="52">
        <v>5</v>
      </c>
      <c r="E13" s="53">
        <f t="shared" si="0"/>
        <v>0</v>
      </c>
      <c r="F13" s="51"/>
      <c r="G13" s="54">
        <v>4</v>
      </c>
      <c r="H13" s="55">
        <f t="shared" si="1"/>
        <v>0</v>
      </c>
      <c r="I13" s="51"/>
      <c r="J13" s="54">
        <v>6</v>
      </c>
      <c r="K13" s="55">
        <f t="shared" si="2"/>
        <v>0</v>
      </c>
      <c r="L13" s="51"/>
      <c r="M13" s="52">
        <v>3</v>
      </c>
      <c r="N13" s="53">
        <f t="shared" si="3"/>
        <v>0</v>
      </c>
      <c r="O13" s="51"/>
      <c r="P13" s="52">
        <v>2</v>
      </c>
      <c r="Q13" s="53">
        <f t="shared" si="4"/>
        <v>0</v>
      </c>
      <c r="R13" s="49">
        <f t="shared" si="5"/>
        <v>0</v>
      </c>
    </row>
    <row r="14" spans="2:19" x14ac:dyDescent="0.2">
      <c r="B14" s="50" t="str">
        <f>'[1]RFP Submittal'!A10</f>
        <v xml:space="preserve">InfoCorvus </v>
      </c>
      <c r="C14" s="51"/>
      <c r="D14" s="52">
        <v>5</v>
      </c>
      <c r="E14" s="53">
        <f>C14*D14</f>
        <v>0</v>
      </c>
      <c r="F14" s="51"/>
      <c r="G14" s="54">
        <v>4</v>
      </c>
      <c r="H14" s="55">
        <f>F14*G14</f>
        <v>0</v>
      </c>
      <c r="I14" s="51"/>
      <c r="J14" s="54">
        <v>6</v>
      </c>
      <c r="K14" s="55">
        <f>I14*J14</f>
        <v>0</v>
      </c>
      <c r="L14" s="51"/>
      <c r="M14" s="52">
        <v>3</v>
      </c>
      <c r="N14" s="53">
        <f>L14*M14</f>
        <v>0</v>
      </c>
      <c r="O14" s="51"/>
      <c r="P14" s="52">
        <v>2</v>
      </c>
      <c r="Q14" s="53">
        <f>O14*P14</f>
        <v>0</v>
      </c>
      <c r="R14" s="49">
        <f t="shared" si="5"/>
        <v>0</v>
      </c>
    </row>
    <row r="15" spans="2:19" x14ac:dyDescent="0.2">
      <c r="B15" s="50" t="str">
        <f>'[1]RFP Submittal'!A11</f>
        <v>SAS</v>
      </c>
      <c r="C15" s="51"/>
      <c r="D15" s="52">
        <v>5</v>
      </c>
      <c r="E15" s="53">
        <f t="shared" ref="E15:E17" si="6">C15*D15</f>
        <v>0</v>
      </c>
      <c r="F15" s="51"/>
      <c r="G15" s="54">
        <v>4</v>
      </c>
      <c r="H15" s="55">
        <f t="shared" ref="H15:H17" si="7">F15*G15</f>
        <v>0</v>
      </c>
      <c r="I15" s="51"/>
      <c r="J15" s="54">
        <v>6</v>
      </c>
      <c r="K15" s="55">
        <f t="shared" ref="K15:K17" si="8">I15*J15</f>
        <v>0</v>
      </c>
      <c r="L15" s="51"/>
      <c r="M15" s="52">
        <v>3</v>
      </c>
      <c r="N15" s="53">
        <f t="shared" ref="N15:N17" si="9">L15*M15</f>
        <v>0</v>
      </c>
      <c r="O15" s="51"/>
      <c r="P15" s="52">
        <v>2</v>
      </c>
      <c r="Q15" s="53">
        <f t="shared" ref="Q15:Q17" si="10">O15*P15</f>
        <v>0</v>
      </c>
      <c r="R15" s="49">
        <f t="shared" si="5"/>
        <v>0</v>
      </c>
    </row>
    <row r="16" spans="2:19" x14ac:dyDescent="0.2">
      <c r="B16" s="50" t="str">
        <f>'[1]RFP Submittal'!A12</f>
        <v xml:space="preserve">Teknion Data Solutions </v>
      </c>
      <c r="C16" s="51"/>
      <c r="D16" s="52">
        <v>5</v>
      </c>
      <c r="E16" s="53">
        <f t="shared" si="6"/>
        <v>0</v>
      </c>
      <c r="F16" s="51"/>
      <c r="G16" s="54">
        <v>4</v>
      </c>
      <c r="H16" s="55">
        <f t="shared" si="7"/>
        <v>0</v>
      </c>
      <c r="I16" s="51"/>
      <c r="J16" s="54">
        <v>6</v>
      </c>
      <c r="K16" s="55">
        <f t="shared" si="8"/>
        <v>0</v>
      </c>
      <c r="L16" s="51"/>
      <c r="M16" s="52">
        <v>3</v>
      </c>
      <c r="N16" s="53">
        <f t="shared" si="9"/>
        <v>0</v>
      </c>
      <c r="O16" s="51"/>
      <c r="P16" s="52">
        <v>2</v>
      </c>
      <c r="Q16" s="53">
        <f t="shared" si="10"/>
        <v>0</v>
      </c>
      <c r="R16" s="49">
        <f t="shared" si="5"/>
        <v>0</v>
      </c>
    </row>
    <row r="17" spans="2:18" ht="13.5" thickBot="1" x14ac:dyDescent="0.25">
      <c r="B17" s="50" t="str">
        <f>'[1]RFP Submittal'!A13</f>
        <v xml:space="preserve">V3 Main Technologies </v>
      </c>
      <c r="C17" s="51"/>
      <c r="D17" s="52">
        <v>5</v>
      </c>
      <c r="E17" s="53">
        <f t="shared" si="6"/>
        <v>0</v>
      </c>
      <c r="F17" s="51"/>
      <c r="G17" s="54">
        <v>4</v>
      </c>
      <c r="H17" s="55">
        <f t="shared" si="7"/>
        <v>0</v>
      </c>
      <c r="I17" s="51"/>
      <c r="J17" s="54">
        <v>6</v>
      </c>
      <c r="K17" s="55">
        <f t="shared" si="8"/>
        <v>0</v>
      </c>
      <c r="L17" s="51"/>
      <c r="M17" s="52">
        <v>3</v>
      </c>
      <c r="N17" s="53">
        <f t="shared" si="9"/>
        <v>0</v>
      </c>
      <c r="O17" s="51"/>
      <c r="P17" s="52">
        <v>2</v>
      </c>
      <c r="Q17" s="53">
        <f t="shared" si="10"/>
        <v>0</v>
      </c>
      <c r="R17" s="56">
        <f t="shared" si="5"/>
        <v>0</v>
      </c>
    </row>
    <row r="18" spans="2:18" x14ac:dyDescent="0.2"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</row>
    <row r="19" spans="2:18" x14ac:dyDescent="0.2">
      <c r="B19" s="66" t="s">
        <v>49</v>
      </c>
      <c r="C19" s="67"/>
      <c r="D19" s="67"/>
      <c r="E19" s="68"/>
      <c r="F19" s="57"/>
      <c r="G19" s="57" t="s">
        <v>50</v>
      </c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</row>
    <row r="20" spans="2:18" x14ac:dyDescent="0.2">
      <c r="B20" s="69"/>
      <c r="C20" s="70"/>
      <c r="D20" s="70"/>
      <c r="E20" s="71"/>
      <c r="F20" s="57"/>
      <c r="G20" s="57" t="s">
        <v>51</v>
      </c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</row>
    <row r="21" spans="2:18" x14ac:dyDescent="0.2">
      <c r="B21" s="69"/>
      <c r="C21" s="70"/>
      <c r="D21" s="70"/>
      <c r="E21" s="71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</row>
    <row r="22" spans="2:18" x14ac:dyDescent="0.2">
      <c r="B22" s="72"/>
      <c r="C22" s="73"/>
      <c r="D22" s="73"/>
      <c r="E22" s="74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</row>
    <row r="24" spans="2:18" x14ac:dyDescent="0.2">
      <c r="B24" s="64" t="s">
        <v>52</v>
      </c>
      <c r="C24" s="65"/>
      <c r="D24" s="65"/>
      <c r="E24" s="65"/>
    </row>
    <row r="25" spans="2:18" x14ac:dyDescent="0.2">
      <c r="B25" s="64" t="s">
        <v>53</v>
      </c>
      <c r="C25" s="65"/>
      <c r="D25" s="65"/>
      <c r="E25" s="65"/>
    </row>
    <row r="26" spans="2:18" x14ac:dyDescent="0.2">
      <c r="B26" s="64" t="s">
        <v>54</v>
      </c>
      <c r="C26" s="65"/>
      <c r="D26" s="65"/>
      <c r="E26" s="65"/>
    </row>
    <row r="27" spans="2:18" x14ac:dyDescent="0.2">
      <c r="B27" s="64" t="s">
        <v>55</v>
      </c>
      <c r="C27" s="65"/>
      <c r="D27" s="65"/>
      <c r="E27" s="65"/>
    </row>
    <row r="28" spans="2:18" x14ac:dyDescent="0.2">
      <c r="B28" s="64" t="s">
        <v>56</v>
      </c>
      <c r="C28" s="65"/>
      <c r="D28" s="65"/>
      <c r="E28" s="65"/>
    </row>
    <row r="29" spans="2:18" x14ac:dyDescent="0.2">
      <c r="B29" s="64" t="s">
        <v>57</v>
      </c>
      <c r="C29" s="65"/>
      <c r="D29" s="65"/>
      <c r="E29" s="65"/>
    </row>
  </sheetData>
  <sheetProtection sheet="1" objects="1" scenarios="1"/>
  <mergeCells count="19">
    <mergeCell ref="B1:D1"/>
    <mergeCell ref="C3:F3"/>
    <mergeCell ref="C5:E5"/>
    <mergeCell ref="F5:H5"/>
    <mergeCell ref="I5:K5"/>
    <mergeCell ref="O5:Q5"/>
    <mergeCell ref="C6:E6"/>
    <mergeCell ref="F6:H6"/>
    <mergeCell ref="I6:K6"/>
    <mergeCell ref="L6:N6"/>
    <mergeCell ref="O6:Q6"/>
    <mergeCell ref="L5:N5"/>
    <mergeCell ref="B29:E29"/>
    <mergeCell ref="B19:E22"/>
    <mergeCell ref="B24:E24"/>
    <mergeCell ref="B25:E25"/>
    <mergeCell ref="B26:E26"/>
    <mergeCell ref="B27:E27"/>
    <mergeCell ref="B28:E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2" sqref="C2:G2"/>
    </sheetView>
  </sheetViews>
  <sheetFormatPr defaultRowHeight="12.75" x14ac:dyDescent="0.2"/>
  <sheetData>
    <row r="1" spans="1:10" ht="15.75" x14ac:dyDescent="0.25">
      <c r="A1" s="58" t="s">
        <v>0</v>
      </c>
      <c r="B1" s="58"/>
      <c r="C1" s="58"/>
      <c r="D1" s="58"/>
      <c r="E1" s="58"/>
      <c r="F1" s="58"/>
      <c r="G1" s="58"/>
      <c r="H1" s="58"/>
    </row>
    <row r="2" spans="1:10" ht="15.75" x14ac:dyDescent="0.25">
      <c r="A2" s="13"/>
      <c r="B2" s="12"/>
      <c r="C2" s="59" t="s">
        <v>6</v>
      </c>
      <c r="D2" s="59"/>
      <c r="E2" s="59"/>
      <c r="F2" s="59"/>
      <c r="G2" s="59"/>
      <c r="H2" s="12"/>
    </row>
    <row r="3" spans="1:10" x14ac:dyDescent="0.2">
      <c r="A3" s="61" t="s">
        <v>11</v>
      </c>
      <c r="B3" s="61"/>
      <c r="C3" s="61"/>
      <c r="D3" s="61"/>
      <c r="E3" s="23" t="s">
        <v>12</v>
      </c>
      <c r="F3" s="24" t="s">
        <v>13</v>
      </c>
      <c r="G3" s="24" t="s">
        <v>14</v>
      </c>
      <c r="H3" s="24" t="s">
        <v>20</v>
      </c>
      <c r="I3" s="24" t="s">
        <v>24</v>
      </c>
      <c r="J3" s="25" t="s">
        <v>15</v>
      </c>
    </row>
    <row r="4" spans="1:10" x14ac:dyDescent="0.2">
      <c r="A4" s="60" t="s">
        <v>25</v>
      </c>
      <c r="B4" s="60"/>
      <c r="C4" s="60"/>
      <c r="D4" s="60"/>
      <c r="E4" s="30">
        <v>0</v>
      </c>
      <c r="F4" s="30">
        <v>6</v>
      </c>
      <c r="G4" s="30">
        <v>18</v>
      </c>
      <c r="H4" s="30">
        <v>6</v>
      </c>
      <c r="I4" s="30">
        <v>2</v>
      </c>
      <c r="J4" s="26">
        <f t="shared" ref="J4:J13" si="0">SUM(E4:I4)</f>
        <v>32</v>
      </c>
    </row>
    <row r="5" spans="1:10" x14ac:dyDescent="0.2">
      <c r="A5" s="60" t="s">
        <v>26</v>
      </c>
      <c r="B5" s="60"/>
      <c r="C5" s="60"/>
      <c r="D5" s="60"/>
      <c r="E5" s="30">
        <v>0</v>
      </c>
      <c r="F5" s="30">
        <v>12</v>
      </c>
      <c r="G5" s="30">
        <v>24</v>
      </c>
      <c r="H5" s="30">
        <v>6</v>
      </c>
      <c r="I5" s="30">
        <v>4</v>
      </c>
      <c r="J5" s="26">
        <f t="shared" si="0"/>
        <v>46</v>
      </c>
    </row>
    <row r="6" spans="1:10" x14ac:dyDescent="0.2">
      <c r="A6" s="60" t="s">
        <v>27</v>
      </c>
      <c r="B6" s="60"/>
      <c r="C6" s="60"/>
      <c r="D6" s="60"/>
      <c r="E6" s="30">
        <v>0</v>
      </c>
      <c r="F6" s="30">
        <v>4</v>
      </c>
      <c r="G6" s="30">
        <v>12</v>
      </c>
      <c r="H6" s="30">
        <v>7.5</v>
      </c>
      <c r="I6" s="30">
        <v>5</v>
      </c>
      <c r="J6" s="26">
        <f t="shared" si="0"/>
        <v>28.5</v>
      </c>
    </row>
    <row r="7" spans="1:10" x14ac:dyDescent="0.2">
      <c r="A7" s="60" t="s">
        <v>28</v>
      </c>
      <c r="B7" s="60"/>
      <c r="C7" s="60"/>
      <c r="D7" s="60"/>
      <c r="E7" s="30">
        <v>0</v>
      </c>
      <c r="F7" s="30">
        <v>8</v>
      </c>
      <c r="G7" s="30">
        <v>15</v>
      </c>
      <c r="H7" s="30">
        <v>7.5</v>
      </c>
      <c r="I7" s="30">
        <v>5</v>
      </c>
      <c r="J7" s="26">
        <f t="shared" si="0"/>
        <v>35.5</v>
      </c>
    </row>
    <row r="8" spans="1:10" x14ac:dyDescent="0.2">
      <c r="A8" s="60" t="s">
        <v>29</v>
      </c>
      <c r="B8" s="60"/>
      <c r="C8" s="60"/>
      <c r="D8" s="60"/>
      <c r="E8" s="30">
        <v>0</v>
      </c>
      <c r="F8" s="30">
        <v>4</v>
      </c>
      <c r="G8" s="30">
        <v>6</v>
      </c>
      <c r="H8" s="30">
        <v>3</v>
      </c>
      <c r="I8" s="30">
        <v>2</v>
      </c>
      <c r="J8" s="26">
        <f t="shared" si="0"/>
        <v>15</v>
      </c>
    </row>
    <row r="9" spans="1:10" x14ac:dyDescent="0.2">
      <c r="A9" s="60" t="s">
        <v>30</v>
      </c>
      <c r="B9" s="60"/>
      <c r="C9" s="60"/>
      <c r="D9" s="60"/>
      <c r="E9" s="30">
        <v>0</v>
      </c>
      <c r="F9" s="30">
        <v>4</v>
      </c>
      <c r="G9" s="30">
        <v>15</v>
      </c>
      <c r="H9" s="30">
        <v>9</v>
      </c>
      <c r="I9" s="30">
        <v>3</v>
      </c>
      <c r="J9" s="26">
        <f t="shared" si="0"/>
        <v>31</v>
      </c>
    </row>
    <row r="10" spans="1:10" x14ac:dyDescent="0.2">
      <c r="A10" s="60" t="s">
        <v>31</v>
      </c>
      <c r="B10" s="60"/>
      <c r="C10" s="60"/>
      <c r="D10" s="60"/>
      <c r="E10" s="30">
        <v>0</v>
      </c>
      <c r="F10" s="30">
        <v>6</v>
      </c>
      <c r="G10" s="30">
        <v>12</v>
      </c>
      <c r="H10" s="30">
        <v>3</v>
      </c>
      <c r="I10" s="30">
        <v>2</v>
      </c>
      <c r="J10" s="26">
        <f t="shared" si="0"/>
        <v>23</v>
      </c>
    </row>
    <row r="11" spans="1:10" x14ac:dyDescent="0.2">
      <c r="A11" s="60" t="s">
        <v>32</v>
      </c>
      <c r="B11" s="60"/>
      <c r="C11" s="60"/>
      <c r="D11" s="60"/>
      <c r="E11" s="30">
        <v>0</v>
      </c>
      <c r="F11" s="30">
        <v>14</v>
      </c>
      <c r="G11" s="30">
        <v>18</v>
      </c>
      <c r="H11" s="30">
        <v>9</v>
      </c>
      <c r="I11" s="30">
        <v>6</v>
      </c>
      <c r="J11" s="26">
        <f t="shared" si="0"/>
        <v>47</v>
      </c>
    </row>
    <row r="12" spans="1:10" x14ac:dyDescent="0.2">
      <c r="A12" s="60" t="s">
        <v>33</v>
      </c>
      <c r="B12" s="60"/>
      <c r="C12" s="60"/>
      <c r="D12" s="60"/>
      <c r="E12" s="30">
        <v>0</v>
      </c>
      <c r="F12" s="30">
        <v>8</v>
      </c>
      <c r="G12" s="30">
        <v>24</v>
      </c>
      <c r="H12" s="30">
        <v>6</v>
      </c>
      <c r="I12" s="30">
        <v>3</v>
      </c>
      <c r="J12" s="26">
        <f t="shared" si="0"/>
        <v>41</v>
      </c>
    </row>
    <row r="13" spans="1:10" x14ac:dyDescent="0.2">
      <c r="A13" s="60" t="s">
        <v>34</v>
      </c>
      <c r="B13" s="60"/>
      <c r="C13" s="60"/>
      <c r="D13" s="60"/>
      <c r="E13" s="30">
        <v>0</v>
      </c>
      <c r="F13" s="30">
        <v>4</v>
      </c>
      <c r="G13" s="30">
        <v>6</v>
      </c>
      <c r="H13" s="30">
        <v>3</v>
      </c>
      <c r="I13" s="30">
        <v>2</v>
      </c>
      <c r="J13" s="26">
        <f t="shared" si="0"/>
        <v>15</v>
      </c>
    </row>
  </sheetData>
  <mergeCells count="13">
    <mergeCell ref="A9:D9"/>
    <mergeCell ref="A10:D10"/>
    <mergeCell ref="A11:D11"/>
    <mergeCell ref="A12:D12"/>
    <mergeCell ref="A13:D13"/>
    <mergeCell ref="A1:H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2" sqref="C2:G2"/>
    </sheetView>
  </sheetViews>
  <sheetFormatPr defaultRowHeight="12.75" x14ac:dyDescent="0.2"/>
  <sheetData>
    <row r="1" spans="1:10" ht="15.75" x14ac:dyDescent="0.25">
      <c r="A1" s="58" t="s">
        <v>0</v>
      </c>
      <c r="B1" s="58"/>
      <c r="C1" s="58"/>
      <c r="D1" s="58"/>
      <c r="E1" s="58"/>
      <c r="F1" s="58"/>
      <c r="G1" s="58"/>
      <c r="H1" s="58"/>
    </row>
    <row r="2" spans="1:10" ht="15.75" x14ac:dyDescent="0.25">
      <c r="A2" s="13"/>
      <c r="B2" s="12"/>
      <c r="C2" s="59" t="s">
        <v>7</v>
      </c>
      <c r="D2" s="59"/>
      <c r="E2" s="59"/>
      <c r="F2" s="59"/>
      <c r="G2" s="59"/>
      <c r="H2" s="12"/>
    </row>
    <row r="3" spans="1:10" x14ac:dyDescent="0.2">
      <c r="A3" s="61" t="s">
        <v>11</v>
      </c>
      <c r="B3" s="61"/>
      <c r="C3" s="61"/>
      <c r="D3" s="61"/>
      <c r="E3" s="23" t="s">
        <v>12</v>
      </c>
      <c r="F3" s="24" t="s">
        <v>13</v>
      </c>
      <c r="G3" s="24" t="s">
        <v>14</v>
      </c>
      <c r="H3" s="24" t="s">
        <v>20</v>
      </c>
      <c r="I3" s="24" t="s">
        <v>24</v>
      </c>
      <c r="J3" s="25" t="s">
        <v>15</v>
      </c>
    </row>
    <row r="4" spans="1:10" x14ac:dyDescent="0.2">
      <c r="A4" s="60" t="s">
        <v>25</v>
      </c>
      <c r="B4" s="60"/>
      <c r="C4" s="60"/>
      <c r="D4" s="60"/>
      <c r="E4" s="31">
        <v>0</v>
      </c>
      <c r="F4" s="31">
        <v>8</v>
      </c>
      <c r="G4" s="31">
        <v>9</v>
      </c>
      <c r="H4" s="31">
        <v>6</v>
      </c>
      <c r="I4" s="31">
        <v>3</v>
      </c>
      <c r="J4" s="26">
        <f t="shared" ref="J4:J13" si="0">SUM(E4:I4)</f>
        <v>26</v>
      </c>
    </row>
    <row r="5" spans="1:10" x14ac:dyDescent="0.2">
      <c r="A5" s="60" t="s">
        <v>26</v>
      </c>
      <c r="B5" s="60"/>
      <c r="C5" s="60"/>
      <c r="D5" s="60"/>
      <c r="E5" s="31">
        <v>0</v>
      </c>
      <c r="F5" s="31">
        <v>20</v>
      </c>
      <c r="G5" s="31">
        <v>28.799999999999997</v>
      </c>
      <c r="H5" s="31">
        <v>12</v>
      </c>
      <c r="I5" s="31">
        <v>8</v>
      </c>
      <c r="J5" s="26">
        <f t="shared" si="0"/>
        <v>68.8</v>
      </c>
    </row>
    <row r="6" spans="1:10" x14ac:dyDescent="0.2">
      <c r="A6" s="60" t="s">
        <v>27</v>
      </c>
      <c r="B6" s="60"/>
      <c r="C6" s="60"/>
      <c r="D6" s="60"/>
      <c r="E6" s="31">
        <v>0</v>
      </c>
      <c r="F6" s="31">
        <v>6</v>
      </c>
      <c r="G6" s="31">
        <v>9</v>
      </c>
      <c r="H6" s="31">
        <v>4.5</v>
      </c>
      <c r="I6" s="31">
        <v>2</v>
      </c>
      <c r="J6" s="26">
        <f t="shared" si="0"/>
        <v>21.5</v>
      </c>
    </row>
    <row r="7" spans="1:10" x14ac:dyDescent="0.2">
      <c r="A7" s="60" t="s">
        <v>28</v>
      </c>
      <c r="B7" s="60"/>
      <c r="C7" s="60"/>
      <c r="D7" s="60"/>
      <c r="E7" s="31">
        <v>0</v>
      </c>
      <c r="F7" s="31">
        <v>10</v>
      </c>
      <c r="G7" s="31">
        <v>12</v>
      </c>
      <c r="H7" s="31">
        <v>6</v>
      </c>
      <c r="I7" s="31">
        <v>4</v>
      </c>
      <c r="J7" s="26">
        <f t="shared" si="0"/>
        <v>32</v>
      </c>
    </row>
    <row r="8" spans="1:10" x14ac:dyDescent="0.2">
      <c r="A8" s="60" t="s">
        <v>29</v>
      </c>
      <c r="B8" s="60"/>
      <c r="C8" s="60"/>
      <c r="D8" s="60"/>
      <c r="E8" s="31">
        <v>0</v>
      </c>
      <c r="F8" s="31">
        <v>4</v>
      </c>
      <c r="G8" s="31">
        <v>12</v>
      </c>
      <c r="H8" s="31">
        <v>6</v>
      </c>
      <c r="I8" s="31">
        <v>4</v>
      </c>
      <c r="J8" s="26">
        <f t="shared" si="0"/>
        <v>26</v>
      </c>
    </row>
    <row r="9" spans="1:10" x14ac:dyDescent="0.2">
      <c r="A9" s="60" t="s">
        <v>30</v>
      </c>
      <c r="B9" s="60"/>
      <c r="C9" s="60"/>
      <c r="D9" s="60"/>
      <c r="E9" s="31">
        <v>0</v>
      </c>
      <c r="F9" s="31">
        <v>4</v>
      </c>
      <c r="G9" s="31">
        <v>9</v>
      </c>
      <c r="H9" s="31">
        <v>3</v>
      </c>
      <c r="I9" s="31">
        <v>2</v>
      </c>
      <c r="J9" s="26">
        <f t="shared" si="0"/>
        <v>18</v>
      </c>
    </row>
    <row r="10" spans="1:10" x14ac:dyDescent="0.2">
      <c r="A10" s="60" t="s">
        <v>31</v>
      </c>
      <c r="B10" s="60"/>
      <c r="C10" s="60"/>
      <c r="D10" s="60"/>
      <c r="E10" s="31">
        <v>0</v>
      </c>
      <c r="F10" s="31">
        <v>4</v>
      </c>
      <c r="G10" s="31">
        <v>9</v>
      </c>
      <c r="H10" s="31">
        <v>4.5</v>
      </c>
      <c r="I10" s="31">
        <v>2</v>
      </c>
      <c r="J10" s="26">
        <f t="shared" si="0"/>
        <v>19.5</v>
      </c>
    </row>
    <row r="11" spans="1:10" x14ac:dyDescent="0.2">
      <c r="A11" s="60" t="s">
        <v>32</v>
      </c>
      <c r="B11" s="60"/>
      <c r="C11" s="60"/>
      <c r="D11" s="60"/>
      <c r="E11" s="31">
        <v>0</v>
      </c>
      <c r="F11" s="31">
        <v>20</v>
      </c>
      <c r="G11" s="31">
        <v>27</v>
      </c>
      <c r="H11" s="31">
        <v>12</v>
      </c>
      <c r="I11" s="31">
        <v>8</v>
      </c>
      <c r="J11" s="26">
        <f t="shared" si="0"/>
        <v>67</v>
      </c>
    </row>
    <row r="12" spans="1:10" x14ac:dyDescent="0.2">
      <c r="A12" s="60" t="s">
        <v>33</v>
      </c>
      <c r="B12" s="60"/>
      <c r="C12" s="60"/>
      <c r="D12" s="60"/>
      <c r="E12" s="31">
        <v>0</v>
      </c>
      <c r="F12" s="31">
        <v>18</v>
      </c>
      <c r="G12" s="31">
        <v>28.799999999999997</v>
      </c>
      <c r="H12" s="31">
        <v>15</v>
      </c>
      <c r="I12" s="31">
        <v>10</v>
      </c>
      <c r="J12" s="26">
        <f t="shared" si="0"/>
        <v>71.8</v>
      </c>
    </row>
    <row r="13" spans="1:10" x14ac:dyDescent="0.2">
      <c r="A13" s="60" t="s">
        <v>34</v>
      </c>
      <c r="B13" s="60"/>
      <c r="C13" s="60"/>
      <c r="D13" s="60"/>
      <c r="E13" s="31">
        <v>0</v>
      </c>
      <c r="F13" s="31">
        <v>4</v>
      </c>
      <c r="G13" s="31">
        <v>6</v>
      </c>
      <c r="H13" s="31">
        <v>3</v>
      </c>
      <c r="I13" s="31">
        <v>2</v>
      </c>
      <c r="J13" s="26">
        <f t="shared" si="0"/>
        <v>15</v>
      </c>
    </row>
  </sheetData>
  <mergeCells count="13">
    <mergeCell ref="A9:D9"/>
    <mergeCell ref="A10:D10"/>
    <mergeCell ref="A11:D11"/>
    <mergeCell ref="A12:D12"/>
    <mergeCell ref="A13:D13"/>
    <mergeCell ref="A6:D6"/>
    <mergeCell ref="A7:D7"/>
    <mergeCell ref="A8:D8"/>
    <mergeCell ref="A1:H1"/>
    <mergeCell ref="C2:G2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J13"/>
  <sheetViews>
    <sheetView workbookViewId="0">
      <selection activeCell="C2" sqref="C2:G2"/>
    </sheetView>
  </sheetViews>
  <sheetFormatPr defaultRowHeight="12.75" x14ac:dyDescent="0.2"/>
  <sheetData>
    <row r="1" spans="1:10" ht="15.75" x14ac:dyDescent="0.25">
      <c r="A1" s="58" t="s">
        <v>0</v>
      </c>
      <c r="B1" s="58"/>
      <c r="C1" s="58"/>
      <c r="D1" s="58"/>
      <c r="E1" s="58"/>
      <c r="F1" s="58"/>
      <c r="G1" s="58"/>
      <c r="H1" s="58"/>
    </row>
    <row r="2" spans="1:10" ht="15.75" x14ac:dyDescent="0.25">
      <c r="A2" s="15"/>
      <c r="B2" s="14"/>
      <c r="C2" s="59" t="s">
        <v>8</v>
      </c>
      <c r="D2" s="59"/>
      <c r="E2" s="59"/>
      <c r="F2" s="59"/>
      <c r="G2" s="59"/>
      <c r="H2" s="14"/>
    </row>
    <row r="3" spans="1:10" x14ac:dyDescent="0.2">
      <c r="A3" s="61" t="s">
        <v>11</v>
      </c>
      <c r="B3" s="61"/>
      <c r="C3" s="61"/>
      <c r="D3" s="61"/>
      <c r="E3" s="23" t="s">
        <v>12</v>
      </c>
      <c r="F3" s="24" t="s">
        <v>13</v>
      </c>
      <c r="G3" s="24" t="s">
        <v>14</v>
      </c>
      <c r="H3" s="24" t="s">
        <v>20</v>
      </c>
      <c r="I3" s="24" t="s">
        <v>24</v>
      </c>
      <c r="J3" s="25" t="s">
        <v>15</v>
      </c>
    </row>
    <row r="4" spans="1:10" x14ac:dyDescent="0.2">
      <c r="A4" s="60" t="s">
        <v>25</v>
      </c>
      <c r="B4" s="60"/>
      <c r="C4" s="60"/>
      <c r="D4" s="60"/>
      <c r="E4" s="32">
        <v>0</v>
      </c>
      <c r="F4" s="32">
        <v>12</v>
      </c>
      <c r="G4" s="32">
        <v>18</v>
      </c>
      <c r="H4" s="32">
        <v>9</v>
      </c>
      <c r="I4" s="32">
        <v>6</v>
      </c>
      <c r="J4" s="26">
        <f t="shared" ref="J4:J13" si="0">SUM(E4:I4)</f>
        <v>45</v>
      </c>
    </row>
    <row r="5" spans="1:10" x14ac:dyDescent="0.2">
      <c r="A5" s="60" t="s">
        <v>26</v>
      </c>
      <c r="B5" s="60"/>
      <c r="C5" s="60"/>
      <c r="D5" s="60"/>
      <c r="E5" s="32">
        <v>0</v>
      </c>
      <c r="F5" s="32">
        <v>14</v>
      </c>
      <c r="G5" s="32">
        <v>24</v>
      </c>
      <c r="H5" s="32">
        <v>9</v>
      </c>
      <c r="I5" s="32">
        <v>6</v>
      </c>
      <c r="J5" s="26">
        <f t="shared" si="0"/>
        <v>53</v>
      </c>
    </row>
    <row r="6" spans="1:10" x14ac:dyDescent="0.2">
      <c r="A6" s="60" t="s">
        <v>27</v>
      </c>
      <c r="B6" s="60"/>
      <c r="C6" s="60"/>
      <c r="D6" s="60"/>
      <c r="E6" s="32">
        <v>0</v>
      </c>
      <c r="F6" s="32">
        <v>10</v>
      </c>
      <c r="G6" s="32">
        <v>18</v>
      </c>
      <c r="H6" s="32">
        <v>7.5</v>
      </c>
      <c r="I6" s="32">
        <v>5</v>
      </c>
      <c r="J6" s="26">
        <f t="shared" si="0"/>
        <v>40.5</v>
      </c>
    </row>
    <row r="7" spans="1:10" x14ac:dyDescent="0.2">
      <c r="A7" s="60" t="s">
        <v>28</v>
      </c>
      <c r="B7" s="60"/>
      <c r="C7" s="60"/>
      <c r="D7" s="60"/>
      <c r="E7" s="32">
        <v>0</v>
      </c>
      <c r="F7" s="32">
        <v>12</v>
      </c>
      <c r="G7" s="32">
        <v>12</v>
      </c>
      <c r="H7" s="32">
        <v>9</v>
      </c>
      <c r="I7" s="32">
        <v>7</v>
      </c>
      <c r="J7" s="26">
        <f t="shared" si="0"/>
        <v>40</v>
      </c>
    </row>
    <row r="8" spans="1:10" x14ac:dyDescent="0.2">
      <c r="A8" s="60" t="s">
        <v>29</v>
      </c>
      <c r="B8" s="60"/>
      <c r="C8" s="60"/>
      <c r="D8" s="60"/>
      <c r="E8" s="32">
        <v>0</v>
      </c>
      <c r="F8" s="32">
        <v>10</v>
      </c>
      <c r="G8" s="32">
        <v>18</v>
      </c>
      <c r="H8" s="32">
        <v>9</v>
      </c>
      <c r="I8" s="32">
        <v>6</v>
      </c>
      <c r="J8" s="26">
        <f t="shared" si="0"/>
        <v>43</v>
      </c>
    </row>
    <row r="9" spans="1:10" x14ac:dyDescent="0.2">
      <c r="A9" s="60" t="s">
        <v>30</v>
      </c>
      <c r="B9" s="60"/>
      <c r="C9" s="60"/>
      <c r="D9" s="60"/>
      <c r="E9" s="32">
        <v>0</v>
      </c>
      <c r="F9" s="32">
        <v>10</v>
      </c>
      <c r="G9" s="32">
        <v>12</v>
      </c>
      <c r="H9" s="32">
        <v>6</v>
      </c>
      <c r="I9" s="32">
        <v>4</v>
      </c>
      <c r="J9" s="26">
        <f t="shared" si="0"/>
        <v>32</v>
      </c>
    </row>
    <row r="10" spans="1:10" x14ac:dyDescent="0.2">
      <c r="A10" s="60" t="s">
        <v>31</v>
      </c>
      <c r="B10" s="60"/>
      <c r="C10" s="60"/>
      <c r="D10" s="60"/>
      <c r="E10" s="32">
        <v>0</v>
      </c>
      <c r="F10" s="32">
        <v>6</v>
      </c>
      <c r="G10" s="32">
        <v>15</v>
      </c>
      <c r="H10" s="32">
        <v>4.5</v>
      </c>
      <c r="I10" s="32">
        <v>3</v>
      </c>
      <c r="J10" s="26">
        <f t="shared" si="0"/>
        <v>28.5</v>
      </c>
    </row>
    <row r="11" spans="1:10" x14ac:dyDescent="0.2">
      <c r="A11" s="60" t="s">
        <v>32</v>
      </c>
      <c r="B11" s="60"/>
      <c r="C11" s="60"/>
      <c r="D11" s="60"/>
      <c r="E11" s="32">
        <v>0</v>
      </c>
      <c r="F11" s="32">
        <v>14</v>
      </c>
      <c r="G11" s="32">
        <v>24</v>
      </c>
      <c r="H11" s="32">
        <v>9</v>
      </c>
      <c r="I11" s="32">
        <v>6</v>
      </c>
      <c r="J11" s="26">
        <f t="shared" si="0"/>
        <v>53</v>
      </c>
    </row>
    <row r="12" spans="1:10" x14ac:dyDescent="0.2">
      <c r="A12" s="60" t="s">
        <v>33</v>
      </c>
      <c r="B12" s="60"/>
      <c r="C12" s="60"/>
      <c r="D12" s="60"/>
      <c r="E12" s="32">
        <v>0</v>
      </c>
      <c r="F12" s="32">
        <v>14</v>
      </c>
      <c r="G12" s="32">
        <v>24</v>
      </c>
      <c r="H12" s="32">
        <v>9</v>
      </c>
      <c r="I12" s="32">
        <v>6</v>
      </c>
      <c r="J12" s="26">
        <f t="shared" si="0"/>
        <v>53</v>
      </c>
    </row>
    <row r="13" spans="1:10" x14ac:dyDescent="0.2">
      <c r="A13" s="60" t="s">
        <v>34</v>
      </c>
      <c r="B13" s="60"/>
      <c r="C13" s="60"/>
      <c r="D13" s="60"/>
      <c r="E13" s="32">
        <v>0</v>
      </c>
      <c r="F13" s="32">
        <v>8</v>
      </c>
      <c r="G13" s="32">
        <v>15</v>
      </c>
      <c r="H13" s="32">
        <v>6</v>
      </c>
      <c r="I13" s="32">
        <v>4</v>
      </c>
      <c r="J13" s="26">
        <f t="shared" si="0"/>
        <v>33</v>
      </c>
    </row>
  </sheetData>
  <mergeCells count="13">
    <mergeCell ref="A9:D9"/>
    <mergeCell ref="A10:D10"/>
    <mergeCell ref="A11:D11"/>
    <mergeCell ref="A12:D12"/>
    <mergeCell ref="A13:D13"/>
    <mergeCell ref="A1:H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2" sqref="C2:G2"/>
    </sheetView>
  </sheetViews>
  <sheetFormatPr defaultRowHeight="12.75" x14ac:dyDescent="0.2"/>
  <sheetData>
    <row r="1" spans="1:10" ht="15.75" x14ac:dyDescent="0.25">
      <c r="A1" s="58" t="s">
        <v>0</v>
      </c>
      <c r="B1" s="58"/>
      <c r="C1" s="58"/>
      <c r="D1" s="58"/>
      <c r="E1" s="58"/>
      <c r="F1" s="58"/>
      <c r="G1" s="58"/>
      <c r="H1" s="58"/>
    </row>
    <row r="2" spans="1:10" ht="15.75" x14ac:dyDescent="0.25">
      <c r="A2" s="17"/>
      <c r="B2" s="16"/>
      <c r="C2" s="59" t="s">
        <v>9</v>
      </c>
      <c r="D2" s="59"/>
      <c r="E2" s="59"/>
      <c r="F2" s="59"/>
      <c r="G2" s="59"/>
      <c r="H2" s="16"/>
    </row>
    <row r="3" spans="1:10" x14ac:dyDescent="0.2">
      <c r="A3" s="61" t="s">
        <v>11</v>
      </c>
      <c r="B3" s="61"/>
      <c r="C3" s="61"/>
      <c r="D3" s="61"/>
      <c r="E3" s="23" t="s">
        <v>12</v>
      </c>
      <c r="F3" s="24" t="s">
        <v>13</v>
      </c>
      <c r="G3" s="24" t="s">
        <v>14</v>
      </c>
      <c r="H3" s="24" t="s">
        <v>20</v>
      </c>
      <c r="I3" s="24" t="s">
        <v>24</v>
      </c>
      <c r="J3" s="25" t="s">
        <v>15</v>
      </c>
    </row>
    <row r="4" spans="1:10" x14ac:dyDescent="0.2">
      <c r="A4" s="60" t="s">
        <v>25</v>
      </c>
      <c r="B4" s="60"/>
      <c r="C4" s="60"/>
      <c r="D4" s="60"/>
      <c r="E4" s="33">
        <v>0</v>
      </c>
      <c r="F4" s="33">
        <v>20</v>
      </c>
      <c r="G4" s="33">
        <v>30</v>
      </c>
      <c r="H4" s="33">
        <v>15</v>
      </c>
      <c r="I4" s="33">
        <v>10</v>
      </c>
      <c r="J4" s="26">
        <f t="shared" ref="J4:J13" si="0">SUM(E4:I4)</f>
        <v>75</v>
      </c>
    </row>
    <row r="5" spans="1:10" x14ac:dyDescent="0.2">
      <c r="A5" s="60" t="s">
        <v>26</v>
      </c>
      <c r="B5" s="60"/>
      <c r="C5" s="60"/>
      <c r="D5" s="60"/>
      <c r="E5" s="33">
        <v>0</v>
      </c>
      <c r="F5" s="33">
        <v>12</v>
      </c>
      <c r="G5" s="33">
        <v>24</v>
      </c>
      <c r="H5" s="33">
        <v>6</v>
      </c>
      <c r="I5" s="33">
        <v>6</v>
      </c>
      <c r="J5" s="26">
        <f t="shared" si="0"/>
        <v>48</v>
      </c>
    </row>
    <row r="6" spans="1:10" x14ac:dyDescent="0.2">
      <c r="A6" s="60" t="s">
        <v>27</v>
      </c>
      <c r="B6" s="60"/>
      <c r="C6" s="60"/>
      <c r="D6" s="60"/>
      <c r="E6" s="33">
        <v>0</v>
      </c>
      <c r="F6" s="33">
        <v>12</v>
      </c>
      <c r="G6" s="33">
        <v>30</v>
      </c>
      <c r="H6" s="33">
        <v>12</v>
      </c>
      <c r="I6" s="33">
        <v>10</v>
      </c>
      <c r="J6" s="26">
        <f t="shared" si="0"/>
        <v>64</v>
      </c>
    </row>
    <row r="7" spans="1:10" x14ac:dyDescent="0.2">
      <c r="A7" s="60" t="s">
        <v>28</v>
      </c>
      <c r="B7" s="60"/>
      <c r="C7" s="60"/>
      <c r="D7" s="60"/>
      <c r="E7" s="33">
        <v>0</v>
      </c>
      <c r="F7" s="33">
        <v>16</v>
      </c>
      <c r="G7" s="33">
        <v>18</v>
      </c>
      <c r="H7" s="33">
        <v>12</v>
      </c>
      <c r="I7" s="33">
        <v>6</v>
      </c>
      <c r="J7" s="26">
        <f t="shared" si="0"/>
        <v>52</v>
      </c>
    </row>
    <row r="8" spans="1:10" x14ac:dyDescent="0.2">
      <c r="A8" s="60" t="s">
        <v>29</v>
      </c>
      <c r="B8" s="60"/>
      <c r="C8" s="60"/>
      <c r="D8" s="60"/>
      <c r="E8" s="33">
        <v>0</v>
      </c>
      <c r="F8" s="33">
        <v>12</v>
      </c>
      <c r="G8" s="33">
        <v>24</v>
      </c>
      <c r="H8" s="33">
        <v>12</v>
      </c>
      <c r="I8" s="33">
        <v>8</v>
      </c>
      <c r="J8" s="26">
        <f t="shared" si="0"/>
        <v>56</v>
      </c>
    </row>
    <row r="9" spans="1:10" x14ac:dyDescent="0.2">
      <c r="A9" s="60" t="s">
        <v>30</v>
      </c>
      <c r="B9" s="60"/>
      <c r="C9" s="60"/>
      <c r="D9" s="60"/>
      <c r="E9" s="33">
        <v>0</v>
      </c>
      <c r="F9" s="33">
        <v>20</v>
      </c>
      <c r="G9" s="33">
        <v>18</v>
      </c>
      <c r="H9" s="33">
        <v>12</v>
      </c>
      <c r="I9" s="33">
        <v>6</v>
      </c>
      <c r="J9" s="26">
        <f t="shared" si="0"/>
        <v>56</v>
      </c>
    </row>
    <row r="10" spans="1:10" x14ac:dyDescent="0.2">
      <c r="A10" s="60" t="s">
        <v>31</v>
      </c>
      <c r="B10" s="60"/>
      <c r="C10" s="60"/>
      <c r="D10" s="60"/>
      <c r="E10" s="33">
        <v>0</v>
      </c>
      <c r="F10" s="33">
        <v>12</v>
      </c>
      <c r="G10" s="33">
        <v>18</v>
      </c>
      <c r="H10" s="33">
        <v>9</v>
      </c>
      <c r="I10" s="33">
        <v>6</v>
      </c>
      <c r="J10" s="26">
        <f t="shared" si="0"/>
        <v>45</v>
      </c>
    </row>
    <row r="11" spans="1:10" x14ac:dyDescent="0.2">
      <c r="A11" s="60" t="s">
        <v>32</v>
      </c>
      <c r="B11" s="60"/>
      <c r="C11" s="60"/>
      <c r="D11" s="60"/>
      <c r="E11" s="33">
        <v>0</v>
      </c>
      <c r="F11" s="33">
        <v>20</v>
      </c>
      <c r="G11" s="33">
        <v>24</v>
      </c>
      <c r="H11" s="33">
        <v>12</v>
      </c>
      <c r="I11" s="33">
        <v>8</v>
      </c>
      <c r="J11" s="26">
        <f t="shared" si="0"/>
        <v>64</v>
      </c>
    </row>
    <row r="12" spans="1:10" x14ac:dyDescent="0.2">
      <c r="A12" s="60" t="s">
        <v>33</v>
      </c>
      <c r="B12" s="60"/>
      <c r="C12" s="60"/>
      <c r="D12" s="60"/>
      <c r="E12" s="33">
        <v>0</v>
      </c>
      <c r="F12" s="33">
        <v>20</v>
      </c>
      <c r="G12" s="33">
        <v>24</v>
      </c>
      <c r="H12" s="33">
        <v>12</v>
      </c>
      <c r="I12" s="33">
        <v>8</v>
      </c>
      <c r="J12" s="26">
        <f t="shared" si="0"/>
        <v>64</v>
      </c>
    </row>
    <row r="13" spans="1:10" x14ac:dyDescent="0.2">
      <c r="A13" s="60" t="s">
        <v>34</v>
      </c>
      <c r="B13" s="60"/>
      <c r="C13" s="60"/>
      <c r="D13" s="60"/>
      <c r="E13" s="33">
        <v>0</v>
      </c>
      <c r="F13" s="33">
        <v>4</v>
      </c>
      <c r="G13" s="33">
        <v>18</v>
      </c>
      <c r="H13" s="33">
        <v>12</v>
      </c>
      <c r="I13" s="33">
        <v>8</v>
      </c>
      <c r="J13" s="26">
        <f t="shared" si="0"/>
        <v>42</v>
      </c>
    </row>
  </sheetData>
  <mergeCells count="13">
    <mergeCell ref="A9:D9"/>
    <mergeCell ref="A10:D10"/>
    <mergeCell ref="A11:D11"/>
    <mergeCell ref="A12:D12"/>
    <mergeCell ref="A13:D13"/>
    <mergeCell ref="A1:H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2" sqref="C2:G2"/>
    </sheetView>
  </sheetViews>
  <sheetFormatPr defaultRowHeight="12.75" x14ac:dyDescent="0.2"/>
  <cols>
    <col min="1" max="16384" width="9.140625" style="20"/>
  </cols>
  <sheetData>
    <row r="1" spans="1:10" ht="15.75" x14ac:dyDescent="0.25">
      <c r="A1" s="58" t="s">
        <v>0</v>
      </c>
      <c r="B1" s="58"/>
      <c r="C1" s="58"/>
      <c r="D1" s="58"/>
      <c r="E1" s="58"/>
      <c r="F1" s="58"/>
      <c r="G1" s="58"/>
      <c r="H1" s="58"/>
    </row>
    <row r="2" spans="1:10" ht="15.75" x14ac:dyDescent="0.25">
      <c r="A2" s="19"/>
      <c r="B2" s="18"/>
      <c r="C2" s="59" t="s">
        <v>10</v>
      </c>
      <c r="D2" s="59"/>
      <c r="E2" s="59"/>
      <c r="F2" s="59"/>
      <c r="G2" s="59"/>
      <c r="H2" s="18"/>
    </row>
    <row r="3" spans="1:10" x14ac:dyDescent="0.2">
      <c r="A3" s="61" t="s">
        <v>11</v>
      </c>
      <c r="B3" s="61"/>
      <c r="C3" s="61"/>
      <c r="D3" s="61"/>
      <c r="E3" s="23" t="s">
        <v>12</v>
      </c>
      <c r="F3" s="24" t="s">
        <v>13</v>
      </c>
      <c r="G3" s="24" t="s">
        <v>14</v>
      </c>
      <c r="H3" s="24" t="s">
        <v>20</v>
      </c>
      <c r="I3" s="24" t="s">
        <v>24</v>
      </c>
      <c r="J3" s="25" t="s">
        <v>15</v>
      </c>
    </row>
    <row r="4" spans="1:10" x14ac:dyDescent="0.2">
      <c r="A4" s="60" t="s">
        <v>25</v>
      </c>
      <c r="B4" s="60"/>
      <c r="C4" s="60"/>
      <c r="D4" s="60"/>
      <c r="E4" s="34">
        <v>0</v>
      </c>
      <c r="F4" s="34">
        <v>8</v>
      </c>
      <c r="G4" s="34">
        <v>12</v>
      </c>
      <c r="H4" s="34">
        <v>6</v>
      </c>
      <c r="I4" s="34">
        <v>4</v>
      </c>
      <c r="J4" s="26">
        <f t="shared" ref="J4:J13" si="0">SUM(E4:I4)</f>
        <v>30</v>
      </c>
    </row>
    <row r="5" spans="1:10" x14ac:dyDescent="0.2">
      <c r="A5" s="60" t="s">
        <v>26</v>
      </c>
      <c r="B5" s="60"/>
      <c r="C5" s="60"/>
      <c r="D5" s="60"/>
      <c r="E5" s="34">
        <v>0</v>
      </c>
      <c r="F5" s="34">
        <v>16</v>
      </c>
      <c r="G5" s="34">
        <v>27</v>
      </c>
      <c r="H5" s="34">
        <v>12</v>
      </c>
      <c r="I5" s="34">
        <v>8</v>
      </c>
      <c r="J5" s="26">
        <f t="shared" si="0"/>
        <v>63</v>
      </c>
    </row>
    <row r="6" spans="1:10" x14ac:dyDescent="0.2">
      <c r="A6" s="60" t="s">
        <v>27</v>
      </c>
      <c r="B6" s="60"/>
      <c r="C6" s="60"/>
      <c r="D6" s="60"/>
      <c r="E6" s="34">
        <v>0</v>
      </c>
      <c r="F6" s="34">
        <v>8</v>
      </c>
      <c r="G6" s="34">
        <v>12</v>
      </c>
      <c r="H6" s="34">
        <v>6</v>
      </c>
      <c r="I6" s="34">
        <v>4</v>
      </c>
      <c r="J6" s="26">
        <f t="shared" si="0"/>
        <v>30</v>
      </c>
    </row>
    <row r="7" spans="1:10" x14ac:dyDescent="0.2">
      <c r="A7" s="60" t="s">
        <v>28</v>
      </c>
      <c r="B7" s="60"/>
      <c r="C7" s="60"/>
      <c r="D7" s="60"/>
      <c r="E7" s="34">
        <v>0</v>
      </c>
      <c r="F7" s="34">
        <v>10</v>
      </c>
      <c r="G7" s="34">
        <v>18</v>
      </c>
      <c r="H7" s="34">
        <v>7.5</v>
      </c>
      <c r="I7" s="34">
        <v>4</v>
      </c>
      <c r="J7" s="26">
        <f t="shared" si="0"/>
        <v>39.5</v>
      </c>
    </row>
    <row r="8" spans="1:10" x14ac:dyDescent="0.2">
      <c r="A8" s="60" t="s">
        <v>29</v>
      </c>
      <c r="B8" s="60"/>
      <c r="C8" s="60"/>
      <c r="D8" s="60"/>
      <c r="E8" s="34">
        <v>0</v>
      </c>
      <c r="F8" s="34">
        <v>8</v>
      </c>
      <c r="G8" s="34">
        <v>18</v>
      </c>
      <c r="H8" s="34">
        <v>6</v>
      </c>
      <c r="I8" s="34">
        <v>4</v>
      </c>
      <c r="J8" s="26">
        <f t="shared" si="0"/>
        <v>36</v>
      </c>
    </row>
    <row r="9" spans="1:10" x14ac:dyDescent="0.2">
      <c r="A9" s="60" t="s">
        <v>30</v>
      </c>
      <c r="B9" s="60"/>
      <c r="C9" s="60"/>
      <c r="D9" s="60"/>
      <c r="E9" s="34">
        <v>0</v>
      </c>
      <c r="F9" s="34">
        <v>8</v>
      </c>
      <c r="G9" s="34">
        <v>12</v>
      </c>
      <c r="H9" s="34">
        <v>6</v>
      </c>
      <c r="I9" s="34">
        <v>4</v>
      </c>
      <c r="J9" s="26">
        <f t="shared" si="0"/>
        <v>30</v>
      </c>
    </row>
    <row r="10" spans="1:10" x14ac:dyDescent="0.2">
      <c r="A10" s="60" t="s">
        <v>31</v>
      </c>
      <c r="B10" s="60"/>
      <c r="C10" s="60"/>
      <c r="D10" s="60"/>
      <c r="E10" s="34">
        <v>0</v>
      </c>
      <c r="F10" s="34">
        <v>8</v>
      </c>
      <c r="G10" s="34">
        <v>12</v>
      </c>
      <c r="H10" s="34">
        <v>6</v>
      </c>
      <c r="I10" s="34">
        <v>4</v>
      </c>
      <c r="J10" s="26">
        <f t="shared" si="0"/>
        <v>30</v>
      </c>
    </row>
    <row r="11" spans="1:10" x14ac:dyDescent="0.2">
      <c r="A11" s="60" t="s">
        <v>32</v>
      </c>
      <c r="B11" s="60"/>
      <c r="C11" s="60"/>
      <c r="D11" s="60"/>
      <c r="E11" s="34">
        <v>0</v>
      </c>
      <c r="F11" s="34">
        <v>20</v>
      </c>
      <c r="G11" s="34">
        <v>27</v>
      </c>
      <c r="H11" s="34">
        <v>12</v>
      </c>
      <c r="I11" s="34">
        <v>9</v>
      </c>
      <c r="J11" s="26">
        <f t="shared" si="0"/>
        <v>68</v>
      </c>
    </row>
    <row r="12" spans="1:10" x14ac:dyDescent="0.2">
      <c r="A12" s="60" t="s">
        <v>33</v>
      </c>
      <c r="B12" s="60"/>
      <c r="C12" s="60"/>
      <c r="D12" s="60"/>
      <c r="E12" s="34">
        <v>0</v>
      </c>
      <c r="F12" s="34">
        <v>16</v>
      </c>
      <c r="G12" s="34">
        <v>27</v>
      </c>
      <c r="H12" s="34">
        <v>12</v>
      </c>
      <c r="I12" s="34">
        <v>8</v>
      </c>
      <c r="J12" s="26">
        <f t="shared" si="0"/>
        <v>63</v>
      </c>
    </row>
    <row r="13" spans="1:10" x14ac:dyDescent="0.2">
      <c r="A13" s="60" t="s">
        <v>34</v>
      </c>
      <c r="B13" s="60"/>
      <c r="C13" s="60"/>
      <c r="D13" s="60"/>
      <c r="E13" s="34">
        <v>0</v>
      </c>
      <c r="F13" s="34">
        <v>8</v>
      </c>
      <c r="G13" s="34">
        <v>12</v>
      </c>
      <c r="H13" s="34">
        <v>6</v>
      </c>
      <c r="I13" s="34">
        <v>4</v>
      </c>
      <c r="J13" s="26">
        <f t="shared" si="0"/>
        <v>30</v>
      </c>
    </row>
  </sheetData>
  <mergeCells count="13">
    <mergeCell ref="A13:D13"/>
    <mergeCell ref="A7:D7"/>
    <mergeCell ref="A8:D8"/>
    <mergeCell ref="A9:D9"/>
    <mergeCell ref="A10:D10"/>
    <mergeCell ref="A11:D11"/>
    <mergeCell ref="A12:D12"/>
    <mergeCell ref="A6:D6"/>
    <mergeCell ref="A1:H1"/>
    <mergeCell ref="C2:G2"/>
    <mergeCell ref="A3:D3"/>
    <mergeCell ref="A4:D4"/>
    <mergeCell ref="A5:D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2" sqref="C2:G2"/>
    </sheetView>
  </sheetViews>
  <sheetFormatPr defaultRowHeight="12.75" x14ac:dyDescent="0.2"/>
  <cols>
    <col min="1" max="16384" width="9.140625" style="20"/>
  </cols>
  <sheetData>
    <row r="1" spans="1:10" ht="15.75" x14ac:dyDescent="0.25">
      <c r="A1" s="58" t="s">
        <v>0</v>
      </c>
      <c r="B1" s="58"/>
      <c r="C1" s="58"/>
      <c r="D1" s="58"/>
      <c r="E1" s="58"/>
      <c r="F1" s="58"/>
      <c r="G1" s="58"/>
      <c r="H1" s="58"/>
    </row>
    <row r="2" spans="1:10" ht="15.75" x14ac:dyDescent="0.25">
      <c r="A2" s="19"/>
      <c r="B2" s="18"/>
      <c r="C2" s="59" t="s">
        <v>35</v>
      </c>
      <c r="D2" s="59"/>
      <c r="E2" s="59"/>
      <c r="F2" s="59"/>
      <c r="G2" s="59"/>
      <c r="H2" s="18"/>
    </row>
    <row r="3" spans="1:10" x14ac:dyDescent="0.2">
      <c r="A3" s="61" t="s">
        <v>11</v>
      </c>
      <c r="B3" s="61"/>
      <c r="C3" s="61"/>
      <c r="D3" s="61"/>
      <c r="E3" s="23" t="s">
        <v>12</v>
      </c>
      <c r="F3" s="24" t="s">
        <v>13</v>
      </c>
      <c r="G3" s="24" t="s">
        <v>14</v>
      </c>
      <c r="H3" s="24" t="s">
        <v>20</v>
      </c>
      <c r="I3" s="24" t="s">
        <v>24</v>
      </c>
      <c r="J3" s="25" t="s">
        <v>15</v>
      </c>
    </row>
    <row r="4" spans="1:10" x14ac:dyDescent="0.2">
      <c r="A4" s="60" t="s">
        <v>25</v>
      </c>
      <c r="B4" s="60"/>
      <c r="C4" s="60"/>
      <c r="D4" s="60"/>
      <c r="E4" s="35">
        <v>0</v>
      </c>
      <c r="F4" s="35">
        <v>12</v>
      </c>
      <c r="G4" s="35">
        <v>18</v>
      </c>
      <c r="H4" s="35">
        <v>12</v>
      </c>
      <c r="I4" s="35">
        <v>6.4</v>
      </c>
      <c r="J4" s="26">
        <f t="shared" ref="J4:J13" si="0">SUM(E4:I4)</f>
        <v>48.4</v>
      </c>
    </row>
    <row r="5" spans="1:10" x14ac:dyDescent="0.2">
      <c r="A5" s="60" t="s">
        <v>26</v>
      </c>
      <c r="B5" s="60"/>
      <c r="C5" s="60"/>
      <c r="D5" s="60"/>
      <c r="E5" s="35">
        <v>0</v>
      </c>
      <c r="F5" s="35">
        <v>16</v>
      </c>
      <c r="G5" s="35">
        <v>21</v>
      </c>
      <c r="H5" s="35">
        <v>12</v>
      </c>
      <c r="I5" s="35">
        <v>7.4</v>
      </c>
      <c r="J5" s="26">
        <f t="shared" si="0"/>
        <v>56.4</v>
      </c>
    </row>
    <row r="6" spans="1:10" x14ac:dyDescent="0.2">
      <c r="A6" s="60" t="s">
        <v>27</v>
      </c>
      <c r="B6" s="60"/>
      <c r="C6" s="60"/>
      <c r="D6" s="60"/>
      <c r="E6" s="35">
        <v>0</v>
      </c>
      <c r="F6" s="35">
        <v>6</v>
      </c>
      <c r="G6" s="35">
        <v>12</v>
      </c>
      <c r="H6" s="35">
        <v>4.5</v>
      </c>
      <c r="I6" s="35">
        <v>4</v>
      </c>
      <c r="J6" s="26">
        <f t="shared" si="0"/>
        <v>26.5</v>
      </c>
    </row>
    <row r="7" spans="1:10" x14ac:dyDescent="0.2">
      <c r="A7" s="60" t="s">
        <v>28</v>
      </c>
      <c r="B7" s="60"/>
      <c r="C7" s="60"/>
      <c r="D7" s="60"/>
      <c r="E7" s="35">
        <v>0</v>
      </c>
      <c r="F7" s="35">
        <v>16</v>
      </c>
      <c r="G7" s="35">
        <v>19.5</v>
      </c>
      <c r="H7" s="35">
        <v>12</v>
      </c>
      <c r="I7" s="35">
        <v>6</v>
      </c>
      <c r="J7" s="26">
        <f t="shared" si="0"/>
        <v>53.5</v>
      </c>
    </row>
    <row r="8" spans="1:10" x14ac:dyDescent="0.2">
      <c r="A8" s="60" t="s">
        <v>29</v>
      </c>
      <c r="B8" s="60"/>
      <c r="C8" s="60"/>
      <c r="D8" s="60"/>
      <c r="E8" s="35">
        <v>0</v>
      </c>
      <c r="F8" s="35">
        <v>12</v>
      </c>
      <c r="G8" s="35">
        <v>19.799999999999997</v>
      </c>
      <c r="H8" s="35">
        <v>12</v>
      </c>
      <c r="I8" s="35">
        <v>6</v>
      </c>
      <c r="J8" s="26">
        <f t="shared" si="0"/>
        <v>49.8</v>
      </c>
    </row>
    <row r="9" spans="1:10" x14ac:dyDescent="0.2">
      <c r="A9" s="60" t="s">
        <v>30</v>
      </c>
      <c r="B9" s="60"/>
      <c r="C9" s="60"/>
      <c r="D9" s="60"/>
      <c r="E9" s="35">
        <v>0</v>
      </c>
      <c r="F9" s="35">
        <v>12.8</v>
      </c>
      <c r="G9" s="35">
        <v>18</v>
      </c>
      <c r="H9" s="35">
        <v>11.100000000000001</v>
      </c>
      <c r="I9" s="35">
        <v>5</v>
      </c>
      <c r="J9" s="26">
        <f t="shared" si="0"/>
        <v>46.900000000000006</v>
      </c>
    </row>
    <row r="10" spans="1:10" x14ac:dyDescent="0.2">
      <c r="A10" s="60" t="s">
        <v>31</v>
      </c>
      <c r="B10" s="60"/>
      <c r="C10" s="60"/>
      <c r="D10" s="60"/>
      <c r="E10" s="35">
        <v>0</v>
      </c>
      <c r="F10" s="35">
        <v>8</v>
      </c>
      <c r="G10" s="35">
        <v>12</v>
      </c>
      <c r="H10" s="35">
        <v>7.5</v>
      </c>
      <c r="I10" s="35">
        <v>4</v>
      </c>
      <c r="J10" s="26">
        <f t="shared" si="0"/>
        <v>31.5</v>
      </c>
    </row>
    <row r="11" spans="1:10" x14ac:dyDescent="0.2">
      <c r="A11" s="60" t="s">
        <v>32</v>
      </c>
      <c r="B11" s="60"/>
      <c r="C11" s="60"/>
      <c r="D11" s="60"/>
      <c r="E11" s="35">
        <v>0</v>
      </c>
      <c r="F11" s="35">
        <v>20</v>
      </c>
      <c r="G11" s="35">
        <v>24</v>
      </c>
      <c r="H11" s="35">
        <v>12</v>
      </c>
      <c r="I11" s="35">
        <v>8</v>
      </c>
      <c r="J11" s="26">
        <f t="shared" si="0"/>
        <v>64</v>
      </c>
    </row>
    <row r="12" spans="1:10" x14ac:dyDescent="0.2">
      <c r="A12" s="60" t="s">
        <v>33</v>
      </c>
      <c r="B12" s="60"/>
      <c r="C12" s="60"/>
      <c r="D12" s="60"/>
      <c r="E12" s="35">
        <v>0</v>
      </c>
      <c r="F12" s="35">
        <v>16</v>
      </c>
      <c r="G12" s="35">
        <v>21</v>
      </c>
      <c r="H12" s="35">
        <v>12</v>
      </c>
      <c r="I12" s="35">
        <v>8</v>
      </c>
      <c r="J12" s="26">
        <f t="shared" si="0"/>
        <v>57</v>
      </c>
    </row>
    <row r="13" spans="1:10" x14ac:dyDescent="0.2">
      <c r="A13" s="60" t="s">
        <v>34</v>
      </c>
      <c r="B13" s="60"/>
      <c r="C13" s="60"/>
      <c r="D13" s="60"/>
      <c r="E13" s="35">
        <v>0</v>
      </c>
      <c r="F13" s="35">
        <v>6</v>
      </c>
      <c r="G13" s="35">
        <v>12</v>
      </c>
      <c r="H13" s="35">
        <v>4.5</v>
      </c>
      <c r="I13" s="35">
        <v>4</v>
      </c>
      <c r="J13" s="26">
        <f t="shared" si="0"/>
        <v>26.5</v>
      </c>
    </row>
  </sheetData>
  <mergeCells count="13">
    <mergeCell ref="A13:D13"/>
    <mergeCell ref="A7:D7"/>
    <mergeCell ref="A8:D8"/>
    <mergeCell ref="A9:D9"/>
    <mergeCell ref="A10:D10"/>
    <mergeCell ref="A11:D11"/>
    <mergeCell ref="A12:D12"/>
    <mergeCell ref="A6:D6"/>
    <mergeCell ref="A1:H1"/>
    <mergeCell ref="C2:G2"/>
    <mergeCell ref="A3:D3"/>
    <mergeCell ref="A4:D4"/>
    <mergeCell ref="A5:D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2" sqref="C2:G2"/>
    </sheetView>
  </sheetViews>
  <sheetFormatPr defaultRowHeight="12.75" x14ac:dyDescent="0.2"/>
  <sheetData>
    <row r="1" spans="1:10" ht="15.75" x14ac:dyDescent="0.25">
      <c r="A1" s="58" t="s">
        <v>0</v>
      </c>
      <c r="B1" s="58"/>
      <c r="C1" s="58"/>
      <c r="D1" s="58"/>
      <c r="E1" s="58"/>
      <c r="F1" s="58"/>
      <c r="G1" s="58"/>
      <c r="H1" s="58"/>
    </row>
    <row r="2" spans="1:10" ht="15.75" x14ac:dyDescent="0.25">
      <c r="A2" s="19"/>
      <c r="B2" s="18"/>
      <c r="C2" s="59" t="s">
        <v>21</v>
      </c>
      <c r="D2" s="59"/>
      <c r="E2" s="59"/>
      <c r="F2" s="59"/>
      <c r="G2" s="59"/>
      <c r="H2" s="18"/>
    </row>
    <row r="3" spans="1:10" x14ac:dyDescent="0.2">
      <c r="A3" s="61" t="s">
        <v>11</v>
      </c>
      <c r="B3" s="61"/>
      <c r="C3" s="61"/>
      <c r="D3" s="61"/>
      <c r="E3" s="23" t="s">
        <v>12</v>
      </c>
      <c r="F3" s="24" t="s">
        <v>13</v>
      </c>
      <c r="G3" s="24" t="s">
        <v>14</v>
      </c>
      <c r="H3" s="24" t="s">
        <v>20</v>
      </c>
      <c r="I3" s="24" t="s">
        <v>24</v>
      </c>
      <c r="J3" s="25" t="s">
        <v>15</v>
      </c>
    </row>
    <row r="4" spans="1:10" x14ac:dyDescent="0.2">
      <c r="A4" s="60" t="s">
        <v>25</v>
      </c>
      <c r="B4" s="60"/>
      <c r="C4" s="60"/>
      <c r="D4" s="60"/>
      <c r="E4" s="36">
        <v>0</v>
      </c>
      <c r="F4" s="36">
        <v>16</v>
      </c>
      <c r="G4" s="36">
        <v>21</v>
      </c>
      <c r="H4" s="36">
        <v>9</v>
      </c>
      <c r="I4" s="36">
        <v>6</v>
      </c>
      <c r="J4" s="26">
        <f t="shared" ref="J4:J13" si="0">SUM(E4:I4)</f>
        <v>52</v>
      </c>
    </row>
    <row r="5" spans="1:10" x14ac:dyDescent="0.2">
      <c r="A5" s="60" t="s">
        <v>26</v>
      </c>
      <c r="B5" s="60"/>
      <c r="C5" s="60"/>
      <c r="D5" s="60"/>
      <c r="E5" s="36">
        <v>0</v>
      </c>
      <c r="F5" s="36">
        <v>6</v>
      </c>
      <c r="G5" s="36">
        <v>27</v>
      </c>
      <c r="H5" s="36">
        <v>4.5</v>
      </c>
      <c r="I5" s="36">
        <v>3</v>
      </c>
      <c r="J5" s="26">
        <f t="shared" si="0"/>
        <v>40.5</v>
      </c>
    </row>
    <row r="6" spans="1:10" x14ac:dyDescent="0.2">
      <c r="A6" s="60" t="s">
        <v>27</v>
      </c>
      <c r="B6" s="60"/>
      <c r="C6" s="60"/>
      <c r="D6" s="60"/>
      <c r="E6" s="36">
        <v>0</v>
      </c>
      <c r="F6" s="36">
        <v>12</v>
      </c>
      <c r="G6" s="36">
        <v>18</v>
      </c>
      <c r="H6" s="36">
        <v>10.5</v>
      </c>
      <c r="I6" s="36">
        <v>7</v>
      </c>
      <c r="J6" s="26">
        <f t="shared" si="0"/>
        <v>47.5</v>
      </c>
    </row>
    <row r="7" spans="1:10" x14ac:dyDescent="0.2">
      <c r="A7" s="60" t="s">
        <v>28</v>
      </c>
      <c r="B7" s="60"/>
      <c r="C7" s="60"/>
      <c r="D7" s="60"/>
      <c r="E7" s="36">
        <v>0</v>
      </c>
      <c r="F7" s="36">
        <v>12</v>
      </c>
      <c r="G7" s="36">
        <v>21</v>
      </c>
      <c r="H7" s="36">
        <v>10.5</v>
      </c>
      <c r="I7" s="36">
        <v>7</v>
      </c>
      <c r="J7" s="26">
        <f t="shared" si="0"/>
        <v>50.5</v>
      </c>
    </row>
    <row r="8" spans="1:10" x14ac:dyDescent="0.2">
      <c r="A8" s="60" t="s">
        <v>29</v>
      </c>
      <c r="B8" s="60"/>
      <c r="C8" s="60"/>
      <c r="D8" s="60"/>
      <c r="E8" s="36">
        <v>0</v>
      </c>
      <c r="F8" s="36">
        <v>4</v>
      </c>
      <c r="G8" s="36">
        <v>18</v>
      </c>
      <c r="H8" s="36">
        <v>9</v>
      </c>
      <c r="I8" s="36">
        <v>2</v>
      </c>
      <c r="J8" s="26">
        <f t="shared" si="0"/>
        <v>33</v>
      </c>
    </row>
    <row r="9" spans="1:10" x14ac:dyDescent="0.2">
      <c r="A9" s="60" t="s">
        <v>30</v>
      </c>
      <c r="B9" s="60"/>
      <c r="C9" s="60"/>
      <c r="D9" s="60"/>
      <c r="E9" s="36">
        <v>0</v>
      </c>
      <c r="F9" s="36">
        <v>12</v>
      </c>
      <c r="G9" s="36">
        <v>18</v>
      </c>
      <c r="H9" s="36">
        <v>9</v>
      </c>
      <c r="I9" s="36">
        <v>6</v>
      </c>
      <c r="J9" s="26">
        <f t="shared" si="0"/>
        <v>45</v>
      </c>
    </row>
    <row r="10" spans="1:10" x14ac:dyDescent="0.2">
      <c r="A10" s="60" t="s">
        <v>31</v>
      </c>
      <c r="B10" s="60"/>
      <c r="C10" s="60"/>
      <c r="D10" s="60"/>
      <c r="E10" s="36">
        <v>0</v>
      </c>
      <c r="F10" s="36">
        <v>8</v>
      </c>
      <c r="G10" s="36">
        <v>15</v>
      </c>
      <c r="H10" s="36">
        <v>6</v>
      </c>
      <c r="I10" s="36">
        <v>4</v>
      </c>
      <c r="J10" s="26">
        <f t="shared" si="0"/>
        <v>33</v>
      </c>
    </row>
    <row r="11" spans="1:10" x14ac:dyDescent="0.2">
      <c r="A11" s="60" t="s">
        <v>32</v>
      </c>
      <c r="B11" s="60"/>
      <c r="C11" s="60"/>
      <c r="D11" s="60"/>
      <c r="E11" s="36">
        <v>0</v>
      </c>
      <c r="F11" s="36">
        <v>20</v>
      </c>
      <c r="G11" s="36">
        <v>30</v>
      </c>
      <c r="H11" s="36">
        <v>15</v>
      </c>
      <c r="I11" s="36">
        <v>10</v>
      </c>
      <c r="J11" s="26">
        <f t="shared" si="0"/>
        <v>75</v>
      </c>
    </row>
    <row r="12" spans="1:10" x14ac:dyDescent="0.2">
      <c r="A12" s="60" t="s">
        <v>33</v>
      </c>
      <c r="B12" s="60"/>
      <c r="C12" s="60"/>
      <c r="D12" s="60"/>
      <c r="E12" s="36">
        <v>0</v>
      </c>
      <c r="F12" s="36">
        <v>14</v>
      </c>
      <c r="G12" s="36">
        <v>27</v>
      </c>
      <c r="H12" s="36">
        <v>10.5</v>
      </c>
      <c r="I12" s="36">
        <v>7</v>
      </c>
      <c r="J12" s="26">
        <f t="shared" si="0"/>
        <v>58.5</v>
      </c>
    </row>
    <row r="13" spans="1:10" x14ac:dyDescent="0.2">
      <c r="A13" s="60" t="s">
        <v>34</v>
      </c>
      <c r="B13" s="60"/>
      <c r="C13" s="60"/>
      <c r="D13" s="60"/>
      <c r="E13" s="36">
        <v>0</v>
      </c>
      <c r="F13" s="36">
        <v>4</v>
      </c>
      <c r="G13" s="36">
        <v>6</v>
      </c>
      <c r="H13" s="36">
        <v>3</v>
      </c>
      <c r="I13" s="36">
        <v>2</v>
      </c>
      <c r="J13" s="26">
        <f t="shared" si="0"/>
        <v>15</v>
      </c>
    </row>
  </sheetData>
  <mergeCells count="13">
    <mergeCell ref="A9:D9"/>
    <mergeCell ref="A10:D10"/>
    <mergeCell ref="A11:D11"/>
    <mergeCell ref="A12:D12"/>
    <mergeCell ref="A13:D13"/>
    <mergeCell ref="A1:H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3"/>
  <sheetViews>
    <sheetView tabSelected="1" workbookViewId="0">
      <selection activeCell="C2" sqref="C2:G2"/>
    </sheetView>
  </sheetViews>
  <sheetFormatPr defaultRowHeight="12.75" x14ac:dyDescent="0.2"/>
  <cols>
    <col min="8" max="8" width="9.140625" style="20"/>
    <col min="10" max="10" width="18.85546875" bestFit="1" customWidth="1"/>
  </cols>
  <sheetData>
    <row r="1" spans="1:10" ht="15.75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</row>
    <row r="2" spans="1:10" ht="15.75" x14ac:dyDescent="0.25">
      <c r="A2" s="13"/>
      <c r="B2" s="12"/>
      <c r="C2" s="59" t="s">
        <v>36</v>
      </c>
      <c r="D2" s="59"/>
      <c r="E2" s="59"/>
      <c r="F2" s="59"/>
      <c r="G2" s="59"/>
      <c r="H2" s="27"/>
      <c r="I2" s="12"/>
    </row>
    <row r="3" spans="1:10" x14ac:dyDescent="0.2">
      <c r="A3" s="61" t="s">
        <v>11</v>
      </c>
      <c r="B3" s="61"/>
      <c r="C3" s="61"/>
      <c r="D3" s="61"/>
      <c r="E3" s="23" t="s">
        <v>12</v>
      </c>
      <c r="F3" s="24" t="s">
        <v>13</v>
      </c>
      <c r="G3" s="24" t="s">
        <v>14</v>
      </c>
      <c r="H3" s="24" t="s">
        <v>20</v>
      </c>
      <c r="I3" s="24" t="s">
        <v>24</v>
      </c>
      <c r="J3" s="25" t="s">
        <v>22</v>
      </c>
    </row>
    <row r="4" spans="1:10" x14ac:dyDescent="0.2">
      <c r="A4" s="60" t="s">
        <v>25</v>
      </c>
      <c r="B4" s="60"/>
      <c r="C4" s="60"/>
      <c r="D4" s="60"/>
      <c r="E4" s="28">
        <v>10</v>
      </c>
      <c r="F4" s="28">
        <v>8</v>
      </c>
      <c r="G4" s="28">
        <v>18</v>
      </c>
      <c r="H4" s="28">
        <v>9</v>
      </c>
      <c r="I4" s="28">
        <v>6</v>
      </c>
      <c r="J4" s="26">
        <f>SUM(F4:I4)</f>
        <v>41</v>
      </c>
    </row>
    <row r="5" spans="1:10" x14ac:dyDescent="0.2">
      <c r="A5" s="60" t="s">
        <v>26</v>
      </c>
      <c r="B5" s="60"/>
      <c r="C5" s="60"/>
      <c r="D5" s="60"/>
      <c r="E5" s="28">
        <v>20</v>
      </c>
      <c r="F5" s="28">
        <v>16</v>
      </c>
      <c r="G5" s="28">
        <v>27</v>
      </c>
      <c r="H5" s="28">
        <v>9</v>
      </c>
      <c r="I5" s="28">
        <v>8</v>
      </c>
      <c r="J5" s="26">
        <f t="shared" ref="J5:J13" si="0">SUM(F5:I5)</f>
        <v>60</v>
      </c>
    </row>
    <row r="6" spans="1:10" x14ac:dyDescent="0.2">
      <c r="A6" s="60" t="s">
        <v>27</v>
      </c>
      <c r="B6" s="60"/>
      <c r="C6" s="60"/>
      <c r="D6" s="60"/>
      <c r="E6" s="28">
        <v>5</v>
      </c>
      <c r="F6" s="28">
        <v>8</v>
      </c>
      <c r="G6" s="28">
        <v>18</v>
      </c>
      <c r="H6" s="28">
        <v>6</v>
      </c>
      <c r="I6" s="28">
        <v>4</v>
      </c>
      <c r="J6" s="26">
        <f t="shared" si="0"/>
        <v>36</v>
      </c>
    </row>
    <row r="7" spans="1:10" x14ac:dyDescent="0.2">
      <c r="A7" s="60" t="s">
        <v>28</v>
      </c>
      <c r="B7" s="60"/>
      <c r="C7" s="60"/>
      <c r="D7" s="60"/>
      <c r="E7" s="28">
        <v>15</v>
      </c>
      <c r="F7" s="28">
        <v>16</v>
      </c>
      <c r="G7" s="28">
        <v>24</v>
      </c>
      <c r="H7" s="28">
        <v>9</v>
      </c>
      <c r="I7" s="28">
        <v>6</v>
      </c>
      <c r="J7" s="26">
        <f t="shared" si="0"/>
        <v>55</v>
      </c>
    </row>
    <row r="8" spans="1:10" x14ac:dyDescent="0.2">
      <c r="A8" s="60" t="s">
        <v>29</v>
      </c>
      <c r="B8" s="60"/>
      <c r="C8" s="60"/>
      <c r="D8" s="60"/>
      <c r="E8" s="28">
        <v>10</v>
      </c>
      <c r="F8" s="28">
        <v>8</v>
      </c>
      <c r="G8" s="28">
        <v>18</v>
      </c>
      <c r="H8" s="28">
        <v>9</v>
      </c>
      <c r="I8" s="28">
        <v>6</v>
      </c>
      <c r="J8" s="26">
        <f t="shared" si="0"/>
        <v>41</v>
      </c>
    </row>
    <row r="9" spans="1:10" x14ac:dyDescent="0.2">
      <c r="A9" s="60" t="s">
        <v>30</v>
      </c>
      <c r="B9" s="60"/>
      <c r="C9" s="60"/>
      <c r="D9" s="60"/>
      <c r="E9" s="28">
        <v>5</v>
      </c>
      <c r="F9" s="28">
        <v>8</v>
      </c>
      <c r="G9" s="28">
        <v>12</v>
      </c>
      <c r="H9" s="28">
        <v>6</v>
      </c>
      <c r="I9" s="28">
        <v>4</v>
      </c>
      <c r="J9" s="26">
        <f>SUM(F9:I9)</f>
        <v>30</v>
      </c>
    </row>
    <row r="10" spans="1:10" x14ac:dyDescent="0.2">
      <c r="A10" s="60" t="s">
        <v>31</v>
      </c>
      <c r="B10" s="60"/>
      <c r="C10" s="60"/>
      <c r="D10" s="60"/>
      <c r="E10" s="28">
        <v>5</v>
      </c>
      <c r="F10" s="28">
        <v>4</v>
      </c>
      <c r="G10" s="28">
        <v>12</v>
      </c>
      <c r="H10" s="28">
        <v>3</v>
      </c>
      <c r="I10" s="28">
        <v>2</v>
      </c>
      <c r="J10" s="26">
        <f t="shared" si="0"/>
        <v>21</v>
      </c>
    </row>
    <row r="11" spans="1:10" x14ac:dyDescent="0.2">
      <c r="A11" s="60" t="s">
        <v>32</v>
      </c>
      <c r="B11" s="60"/>
      <c r="C11" s="60"/>
      <c r="D11" s="60"/>
      <c r="E11" s="28">
        <v>20</v>
      </c>
      <c r="F11" s="28">
        <v>16</v>
      </c>
      <c r="G11" s="28">
        <v>24</v>
      </c>
      <c r="H11" s="28">
        <v>12</v>
      </c>
      <c r="I11" s="28">
        <v>8</v>
      </c>
      <c r="J11" s="26">
        <f t="shared" si="0"/>
        <v>60</v>
      </c>
    </row>
    <row r="12" spans="1:10" x14ac:dyDescent="0.2">
      <c r="A12" s="60" t="s">
        <v>33</v>
      </c>
      <c r="B12" s="60"/>
      <c r="C12" s="60"/>
      <c r="D12" s="60"/>
      <c r="E12" s="28">
        <v>22.5</v>
      </c>
      <c r="F12" s="28">
        <v>18</v>
      </c>
      <c r="G12" s="28">
        <v>27</v>
      </c>
      <c r="H12" s="28">
        <v>13.5</v>
      </c>
      <c r="I12" s="28">
        <v>10</v>
      </c>
      <c r="J12" s="26">
        <f t="shared" si="0"/>
        <v>68.5</v>
      </c>
    </row>
    <row r="13" spans="1:10" x14ac:dyDescent="0.2">
      <c r="A13" s="60" t="s">
        <v>34</v>
      </c>
      <c r="B13" s="60"/>
      <c r="C13" s="60"/>
      <c r="D13" s="60"/>
      <c r="E13" s="28">
        <v>5</v>
      </c>
      <c r="F13" s="28">
        <v>4</v>
      </c>
      <c r="G13" s="28">
        <v>6</v>
      </c>
      <c r="H13" s="28">
        <v>3</v>
      </c>
      <c r="I13" s="28">
        <v>2</v>
      </c>
      <c r="J13" s="26">
        <f t="shared" si="0"/>
        <v>15</v>
      </c>
    </row>
  </sheetData>
  <mergeCells count="13">
    <mergeCell ref="A10:D10"/>
    <mergeCell ref="A11:D11"/>
    <mergeCell ref="A12:D12"/>
    <mergeCell ref="A13:D13"/>
    <mergeCell ref="A9:D9"/>
    <mergeCell ref="A1:I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Technical</vt:lpstr>
      <vt:lpstr>Non-Technical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2017-06-15T14:18:10Z</dcterms:modified>
</cp:coreProperties>
</file>