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AC11" i="12" l="1"/>
  <c r="Z11" i="12"/>
  <c r="W11" i="12"/>
  <c r="T11" i="12"/>
  <c r="Q11" i="12"/>
  <c r="N11" i="12"/>
  <c r="K11" i="12"/>
  <c r="H11" i="12"/>
  <c r="E11" i="12"/>
  <c r="AD11" i="12" s="1"/>
  <c r="B11" i="12"/>
  <c r="AC10" i="12"/>
  <c r="Z10" i="12"/>
  <c r="W10" i="12"/>
  <c r="T10" i="12"/>
  <c r="Q10" i="12"/>
  <c r="N10" i="12"/>
  <c r="K10" i="12"/>
  <c r="H10" i="12"/>
  <c r="AD10" i="12" s="1"/>
  <c r="E10" i="12"/>
  <c r="B10" i="12"/>
  <c r="AC9" i="12"/>
  <c r="Z9" i="12"/>
  <c r="W9" i="12"/>
  <c r="T9" i="12"/>
  <c r="Q9" i="12"/>
  <c r="N9" i="12"/>
  <c r="K9" i="12"/>
  <c r="H9" i="12"/>
  <c r="AD9" i="12" s="1"/>
  <c r="E9" i="12"/>
  <c r="B9" i="12"/>
  <c r="AC8" i="12"/>
  <c r="Z8" i="12"/>
  <c r="W8" i="12"/>
  <c r="T8" i="12"/>
  <c r="Q8" i="12"/>
  <c r="N8" i="12"/>
  <c r="K8" i="12"/>
  <c r="H8" i="12"/>
  <c r="E8" i="12"/>
  <c r="AD8" i="12" s="1"/>
  <c r="B8" i="12"/>
  <c r="E1" i="12"/>
  <c r="B4" i="6" l="1"/>
  <c r="J6" i="7" l="1"/>
  <c r="J7" i="7"/>
  <c r="J8" i="7"/>
  <c r="B6" i="7"/>
  <c r="C6" i="7"/>
  <c r="I6" i="7" s="1"/>
  <c r="K6" i="7" s="1"/>
  <c r="D6" i="7"/>
  <c r="E6" i="7"/>
  <c r="F6" i="7"/>
  <c r="G6" i="7"/>
  <c r="H6" i="7"/>
  <c r="B7" i="7"/>
  <c r="I7" i="7" s="1"/>
  <c r="K7" i="7" s="1"/>
  <c r="C7" i="7"/>
  <c r="D7" i="7"/>
  <c r="E7" i="7"/>
  <c r="F7" i="7"/>
  <c r="G7" i="7"/>
  <c r="H7" i="7"/>
  <c r="B8" i="7"/>
  <c r="C8" i="7"/>
  <c r="I8" i="7" s="1"/>
  <c r="K8" i="7" s="1"/>
  <c r="D8" i="7"/>
  <c r="E8" i="7"/>
  <c r="F8" i="7"/>
  <c r="G8" i="7"/>
  <c r="H8" i="7"/>
  <c r="A6" i="7"/>
  <c r="A7" i="7"/>
  <c r="A8" i="7"/>
  <c r="B6" i="6"/>
  <c r="C6" i="6" s="1"/>
  <c r="B7" i="6"/>
  <c r="C7" i="6"/>
  <c r="B8" i="6"/>
  <c r="C8" i="6" s="1"/>
  <c r="A6" i="6"/>
  <c r="A7" i="6"/>
  <c r="A8" i="6"/>
  <c r="B5" i="6"/>
  <c r="H6" i="1"/>
  <c r="H7" i="1"/>
  <c r="H8" i="1"/>
  <c r="I8" i="1" s="1"/>
  <c r="H5" i="1"/>
  <c r="I6" i="1"/>
  <c r="G6" i="1"/>
  <c r="G7" i="1"/>
  <c r="G8" i="1"/>
  <c r="G5" i="1"/>
  <c r="F6" i="1"/>
  <c r="F7" i="1"/>
  <c r="F8" i="1"/>
  <c r="F5" i="1"/>
  <c r="E6" i="1"/>
  <c r="E7" i="1"/>
  <c r="E8" i="1"/>
  <c r="E5" i="1"/>
  <c r="D6" i="1"/>
  <c r="D7" i="1"/>
  <c r="D8" i="1"/>
  <c r="D5" i="1"/>
  <c r="C6" i="1"/>
  <c r="C7" i="1"/>
  <c r="C8" i="1"/>
  <c r="C5" i="1"/>
  <c r="B6" i="1"/>
  <c r="B7" i="1"/>
  <c r="B8" i="1"/>
  <c r="B5" i="1"/>
  <c r="H4" i="1"/>
  <c r="G4" i="1"/>
  <c r="F4" i="1"/>
  <c r="E4" i="1"/>
  <c r="D4" i="1"/>
  <c r="C4" i="1"/>
  <c r="B4" i="1"/>
  <c r="A6" i="1"/>
  <c r="A7" i="1"/>
  <c r="A8" i="1"/>
  <c r="A5" i="1"/>
  <c r="I7" i="1" l="1"/>
  <c r="A2" i="7"/>
  <c r="A2" i="6"/>
  <c r="H4" i="7" l="1"/>
  <c r="C4" i="7"/>
  <c r="D4" i="7"/>
  <c r="E4" i="7"/>
  <c r="F4" i="7"/>
  <c r="G4" i="7"/>
  <c r="B4" i="7"/>
  <c r="G5" i="7" l="1"/>
  <c r="F5" i="7" l="1"/>
  <c r="E5" i="7" l="1"/>
  <c r="C5" i="6" l="1"/>
  <c r="A5" i="7"/>
  <c r="A5" i="6"/>
  <c r="D6" i="6" l="1"/>
  <c r="D7" i="6"/>
  <c r="D8" i="6"/>
  <c r="J5" i="7"/>
  <c r="D5" i="6"/>
  <c r="H5" i="7"/>
  <c r="D5" i="7"/>
  <c r="C5" i="7"/>
  <c r="B5" i="7"/>
  <c r="I5" i="7" l="1"/>
  <c r="K5" i="7" s="1"/>
  <c r="I5" i="1"/>
  <c r="L5" i="7" l="1"/>
  <c r="L7" i="7"/>
  <c r="L6" i="7"/>
  <c r="L8" i="7"/>
  <c r="J7" i="1"/>
  <c r="J8" i="1"/>
  <c r="J5" i="1"/>
  <c r="J6" i="1"/>
</calcChain>
</file>

<file path=xl/sharedStrings.xml><?xml version="1.0" encoding="utf-8"?>
<sst xmlns="http://schemas.openxmlformats.org/spreadsheetml/2006/main" count="187" uniqueCount="52">
  <si>
    <t xml:space="preserve">RESPONDENT SUMMARY </t>
  </si>
  <si>
    <t>Company/Vendor Name</t>
  </si>
  <si>
    <t>Average Technical Score</t>
  </si>
  <si>
    <t>Total Score</t>
  </si>
  <si>
    <t>Ranking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</si>
  <si>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</si>
  <si>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</si>
  <si>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</si>
  <si>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</si>
  <si>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</si>
  <si>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</si>
  <si>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</si>
  <si>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</si>
  <si>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</si>
  <si>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</si>
  <si>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Evaluation Matrix RFP730-16141 High-Quality Mobile Marketing Campaign</t>
  </si>
  <si>
    <t>Criteria 5</t>
  </si>
  <si>
    <t>Criteria 6</t>
  </si>
  <si>
    <t>Criteria 7</t>
  </si>
  <si>
    <t>Criteria 8</t>
  </si>
  <si>
    <t>Criteria 9</t>
  </si>
  <si>
    <t>Acustrategy</t>
  </si>
  <si>
    <t>Ambonare</t>
  </si>
  <si>
    <t>Strategy Resource Group</t>
  </si>
  <si>
    <t>The Fuse Group</t>
  </si>
  <si>
    <t>RESPONDENT EVALUATION MATRIX</t>
  </si>
  <si>
    <t>Evaluator Name:</t>
  </si>
  <si>
    <t>Name</t>
  </si>
  <si>
    <t xml:space="preserve">Criteria 1 </t>
  </si>
  <si>
    <t>Reputation of the vendor and of the vendor’s goods or services</t>
  </si>
  <si>
    <t>Quality of the vendor’s goods and services</t>
  </si>
  <si>
    <t>Extent to which the goods or services meet UHS’ needs</t>
  </si>
  <si>
    <t>The vendor’s past performance with UHS</t>
  </si>
  <si>
    <t>Impact on the ability of UHS to comply with laws and rules relating to Historically Underutilized Businesses (hubs)</t>
  </si>
  <si>
    <t>Total long term cost to UHS acquiring vendor’s goods and services</t>
  </si>
  <si>
    <t>Ability of the vendor’s proposal to meet the requirements of the institution’s solicitation document, so that any vendor proposal that is non-responsive to the criteria set forth in the solicitation document shall be rejected</t>
  </si>
  <si>
    <t>Any other relevant factor that a private business entity would consider in selecting a vendor (Ability of vendor to adjust to unpredictable marketplace demands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</si>
  <si>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</si>
  <si>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</si>
  <si>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</si>
  <si>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</si>
  <si>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</si>
  <si>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</si>
  <si>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</si>
  <si>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</si>
  <si>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</si>
  <si>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</si>
  <si>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</si>
  <si>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</si>
  <si>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</si>
  <si>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</si>
  <si>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List purchase price (cost). Just need to evaluate Evaluator 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</si>
</sst>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wrapText="1"/>
    </xf>
    <xf numFmtId="4" fontId="34" fillId="0" borderId="5" xfId="0" applyNumberFormat="1" applyFont="1" applyBorder="1"/>
    <xf numFmtId="4" fontId="13" fillId="26" borderId="5" xfId="0" applyNumberFormat="1" applyFont="1" applyFill="1" applyBorder="1"/>
    <xf numFmtId="4" fontId="34" fillId="26" borderId="5" xfId="0" applyNumberFormat="1" applyFont="1" applyFill="1" applyBorder="1"/>
    <xf numFmtId="0" fontId="13" fillId="26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13" fillId="26" borderId="6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16" xfId="97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38" fillId="0" borderId="0" xfId="0" applyFont="1"/>
    <xf numFmtId="0" fontId="38" fillId="26" borderId="0" xfId="0" applyFont="1" applyFill="1" applyBorder="1" applyAlignment="1">
      <alignment horizontal="center"/>
    </xf>
    <xf numFmtId="0" fontId="39" fillId="0" borderId="0" xfId="0" applyFont="1"/>
    <xf numFmtId="0" fontId="40" fillId="0" borderId="17" xfId="0" applyFont="1" applyBorder="1" applyAlignment="1">
      <alignment horizontal="center"/>
    </xf>
    <xf numFmtId="0" fontId="41" fillId="0" borderId="0" xfId="98" applyFont="1"/>
    <xf numFmtId="0" fontId="42" fillId="0" borderId="18" xfId="98" applyFont="1" applyFill="1" applyBorder="1" applyAlignment="1">
      <alignment horizontal="left" vertical="center" wrapText="1"/>
    </xf>
    <xf numFmtId="0" fontId="35" fillId="0" borderId="19" xfId="98" applyFont="1" applyFill="1" applyBorder="1" applyAlignment="1">
      <alignment horizontal="left" vertical="center" wrapText="1"/>
    </xf>
    <xf numFmtId="0" fontId="35" fillId="0" borderId="20" xfId="98" applyFont="1" applyFill="1" applyBorder="1" applyAlignment="1">
      <alignment horizontal="left" vertical="center" wrapText="1"/>
    </xf>
    <xf numFmtId="0" fontId="35" fillId="0" borderId="18" xfId="98" applyFont="1" applyFill="1" applyBorder="1" applyAlignment="1">
      <alignment horizontal="left" vertical="center" wrapText="1"/>
    </xf>
    <xf numFmtId="0" fontId="36" fillId="3" borderId="21" xfId="98" applyFont="1" applyFill="1" applyBorder="1" applyAlignment="1">
      <alignment horizontal="center" vertical="center"/>
    </xf>
    <xf numFmtId="0" fontId="36" fillId="0" borderId="0" xfId="98" applyFont="1" applyAlignment="1">
      <alignment horizontal="center"/>
    </xf>
    <xf numFmtId="0" fontId="35" fillId="27" borderId="22" xfId="98" applyFont="1" applyFill="1" applyBorder="1" applyAlignment="1">
      <alignment horizontal="center"/>
    </xf>
    <xf numFmtId="0" fontId="35" fillId="0" borderId="23" xfId="98" applyFont="1" applyFill="1" applyBorder="1" applyAlignment="1">
      <alignment horizontal="center"/>
    </xf>
    <xf numFmtId="0" fontId="35" fillId="28" borderId="24" xfId="98" applyFont="1" applyFill="1" applyBorder="1" applyAlignment="1">
      <alignment horizontal="center"/>
    </xf>
    <xf numFmtId="0" fontId="36" fillId="27" borderId="22" xfId="98" applyFont="1" applyFill="1" applyBorder="1" applyAlignment="1">
      <alignment horizontal="center"/>
    </xf>
    <xf numFmtId="0" fontId="36" fillId="0" borderId="23" xfId="98" applyFont="1" applyFill="1" applyBorder="1" applyAlignment="1">
      <alignment horizontal="center"/>
    </xf>
    <xf numFmtId="0" fontId="36" fillId="28" borderId="24" xfId="98" applyFont="1" applyFill="1" applyBorder="1" applyAlignment="1">
      <alignment horizontal="center"/>
    </xf>
    <xf numFmtId="0" fontId="41" fillId="0" borderId="25" xfId="98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7" fillId="27" borderId="27" xfId="98" applyFont="1" applyFill="1" applyBorder="1" applyAlignment="1">
      <alignment horizontal="center"/>
    </xf>
    <xf numFmtId="0" fontId="37" fillId="0" borderId="28" xfId="98" applyFont="1" applyFill="1" applyBorder="1" applyAlignment="1">
      <alignment horizontal="center"/>
    </xf>
    <xf numFmtId="0" fontId="37" fillId="28" borderId="6" xfId="98" applyFont="1" applyFill="1" applyBorder="1" applyAlignment="1">
      <alignment horizontal="center"/>
    </xf>
    <xf numFmtId="0" fontId="41" fillId="0" borderId="28" xfId="98" applyFont="1" applyFill="1" applyBorder="1" applyAlignment="1">
      <alignment horizontal="center"/>
    </xf>
    <xf numFmtId="0" fontId="41" fillId="28" borderId="6" xfId="98" applyFont="1" applyFill="1" applyBorder="1" applyAlignment="1">
      <alignment horizontal="center"/>
    </xf>
    <xf numFmtId="0" fontId="41" fillId="3" borderId="25" xfId="98" applyFont="1" applyFill="1" applyBorder="1" applyAlignment="1">
      <alignment horizontal="center"/>
    </xf>
    <xf numFmtId="0" fontId="14" fillId="0" borderId="0" xfId="0" applyFont="1"/>
    <xf numFmtId="0" fontId="43" fillId="0" borderId="0" xfId="0" applyFont="1" applyAlignment="1">
      <alignment horizontal="center" vertical="top" wrapText="1"/>
    </xf>
    <xf numFmtId="0" fontId="43" fillId="0" borderId="29" xfId="0" applyFont="1" applyBorder="1" applyAlignment="1">
      <alignment horizontal="center" vertical="top" wrapText="1"/>
    </xf>
    <xf numFmtId="0" fontId="43" fillId="2" borderId="30" xfId="0" applyFont="1" applyFill="1" applyBorder="1" applyAlignment="1">
      <alignment horizontal="center"/>
    </xf>
    <xf numFmtId="0" fontId="43" fillId="2" borderId="31" xfId="0" applyFont="1" applyFill="1" applyBorder="1" applyAlignment="1">
      <alignment horizontal="center"/>
    </xf>
    <xf numFmtId="0" fontId="43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141%20High-Quality%20Mobile%20Marketing%20Campaig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RFP730-16141 High-Quality Mobile Marketing Campaign</v>
          </cell>
        </row>
      </sheetData>
      <sheetData sheetId="1">
        <row r="4">
          <cell r="A4" t="str">
            <v>Acustrategy</v>
          </cell>
        </row>
        <row r="5">
          <cell r="A5" t="str">
            <v>Ambonare</v>
          </cell>
        </row>
        <row r="6">
          <cell r="A6" t="str">
            <v>Strategy Resource Group</v>
          </cell>
        </row>
        <row r="7">
          <cell r="A7" t="str">
            <v>The Fuse Group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B47" sqref="B47"/>
    </sheetView>
  </sheetViews>
  <sheetFormatPr defaultRowHeight="12.75" x14ac:dyDescent="0.2"/>
  <sheetData>
    <row r="1" spans="1:14" ht="15.75" x14ac:dyDescent="0.25">
      <c r="A1" s="21" t="s">
        <v>0</v>
      </c>
      <c r="B1" s="21"/>
      <c r="C1" s="21"/>
      <c r="D1" s="21"/>
      <c r="E1" s="17"/>
      <c r="F1" s="17"/>
      <c r="G1" s="17"/>
      <c r="H1" s="17"/>
      <c r="I1" s="17">
        <v>1</v>
      </c>
      <c r="J1" s="17"/>
      <c r="K1" s="17"/>
      <c r="L1" s="17"/>
      <c r="M1" s="17"/>
      <c r="N1" s="17"/>
    </row>
    <row r="2" spans="1:14" ht="15.75" x14ac:dyDescent="0.25">
      <c r="A2" s="21"/>
      <c r="B2" s="20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">
      <c r="A3" s="69" t="s">
        <v>5</v>
      </c>
      <c r="B3" s="69"/>
      <c r="C3" s="69"/>
      <c r="D3" s="69"/>
      <c r="E3" s="25" t="s">
        <v>6</v>
      </c>
      <c r="F3" s="25" t="s">
        <v>7</v>
      </c>
      <c r="G3" s="25" t="s">
        <v>8</v>
      </c>
      <c r="H3" s="25" t="s">
        <v>9</v>
      </c>
      <c r="I3" s="25" t="s">
        <v>16</v>
      </c>
      <c r="J3" s="25" t="s">
        <v>17</v>
      </c>
      <c r="K3" s="25" t="s">
        <v>18</v>
      </c>
      <c r="L3" s="25" t="s">
        <v>19</v>
      </c>
      <c r="M3" s="25" t="s">
        <v>20</v>
      </c>
      <c r="N3" s="22" t="s">
        <v>10</v>
      </c>
    </row>
    <row r="4" spans="1:14" x14ac:dyDescent="0.2">
      <c r="A4" s="68" t="s">
        <v>21</v>
      </c>
      <c r="B4" s="68"/>
      <c r="C4" s="68"/>
      <c r="D4" s="68"/>
      <c r="E4" s="23">
        <v>0</v>
      </c>
      <c r="F4" s="23">
        <v>8</v>
      </c>
      <c r="G4" s="23">
        <v>6</v>
      </c>
      <c r="H4" s="23">
        <v>6</v>
      </c>
      <c r="I4" s="23">
        <v>6</v>
      </c>
      <c r="J4" s="23">
        <v>8</v>
      </c>
      <c r="K4" s="23">
        <v>6</v>
      </c>
      <c r="L4" s="23">
        <v>8</v>
      </c>
      <c r="M4" s="23">
        <v>6</v>
      </c>
      <c r="N4" s="24">
        <v>54</v>
      </c>
    </row>
    <row r="5" spans="1:14" x14ac:dyDescent="0.2">
      <c r="A5" s="68" t="s">
        <v>22</v>
      </c>
      <c r="B5" s="68"/>
      <c r="C5" s="68"/>
      <c r="D5" s="68"/>
      <c r="E5" s="23">
        <v>0</v>
      </c>
      <c r="F5" s="23">
        <v>6</v>
      </c>
      <c r="G5" s="23">
        <v>6</v>
      </c>
      <c r="H5" s="23">
        <v>6</v>
      </c>
      <c r="I5" s="23">
        <v>0</v>
      </c>
      <c r="J5" s="23">
        <v>8</v>
      </c>
      <c r="K5" s="23">
        <v>6</v>
      </c>
      <c r="L5" s="23">
        <v>8</v>
      </c>
      <c r="M5" s="23">
        <v>6</v>
      </c>
      <c r="N5" s="24">
        <v>46</v>
      </c>
    </row>
    <row r="6" spans="1:14" x14ac:dyDescent="0.2">
      <c r="A6" s="68" t="s">
        <v>23</v>
      </c>
      <c r="B6" s="68"/>
      <c r="C6" s="68"/>
      <c r="D6" s="68"/>
      <c r="E6" s="23">
        <v>0</v>
      </c>
      <c r="F6" s="23">
        <v>8</v>
      </c>
      <c r="G6" s="23">
        <v>6</v>
      </c>
      <c r="H6" s="23">
        <v>6</v>
      </c>
      <c r="I6" s="23">
        <v>0</v>
      </c>
      <c r="J6" s="23">
        <v>8</v>
      </c>
      <c r="K6" s="23">
        <v>4</v>
      </c>
      <c r="L6" s="23">
        <v>8</v>
      </c>
      <c r="M6" s="23">
        <v>6</v>
      </c>
      <c r="N6" s="24">
        <v>46</v>
      </c>
    </row>
    <row r="7" spans="1:14" x14ac:dyDescent="0.2">
      <c r="A7" s="68" t="s">
        <v>24</v>
      </c>
      <c r="B7" s="68"/>
      <c r="C7" s="68"/>
      <c r="D7" s="68"/>
      <c r="E7" s="23">
        <v>0</v>
      </c>
      <c r="F7" s="23">
        <v>8</v>
      </c>
      <c r="G7" s="23">
        <v>6</v>
      </c>
      <c r="H7" s="23">
        <v>4</v>
      </c>
      <c r="I7" s="23">
        <v>4</v>
      </c>
      <c r="J7" s="23">
        <v>8</v>
      </c>
      <c r="K7" s="23">
        <v>6</v>
      </c>
      <c r="L7" s="23">
        <v>7</v>
      </c>
      <c r="M7" s="23">
        <v>6</v>
      </c>
      <c r="N7" s="24">
        <v>49</v>
      </c>
    </row>
  </sheetData>
  <mergeCells count="5"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A2" sqref="A2:L2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6.25" customHeight="1" x14ac:dyDescent="0.2">
      <c r="A2" s="71" t="str">
        <f>Technical!A2</f>
        <v>Evaluation Matrix RFP730-16141 High-Quality Mobile Marketing Campaign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>
        <f>Technical!B4</f>
        <v>1</v>
      </c>
      <c r="C4" s="4">
        <f>Technical!C4</f>
        <v>2</v>
      </c>
      <c r="D4" s="4">
        <f>Technical!D4</f>
        <v>3</v>
      </c>
      <c r="E4" s="4">
        <f>Technical!E4</f>
        <v>4</v>
      </c>
      <c r="F4" s="4">
        <f>Technical!F4</f>
        <v>5</v>
      </c>
      <c r="G4" s="4">
        <f>Technical!G4</f>
        <v>6</v>
      </c>
      <c r="H4" s="11">
        <f>Technical!H4</f>
        <v>7</v>
      </c>
      <c r="I4" s="5" t="s">
        <v>2</v>
      </c>
      <c r="J4" s="12" t="s">
        <v>14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Acustrategy</v>
      </c>
      <c r="B5" s="9">
        <f>Technical!B5</f>
        <v>54</v>
      </c>
      <c r="C5" s="9">
        <f>Technical!C5</f>
        <v>61.8</v>
      </c>
      <c r="D5" s="9">
        <f>Technical!D5</f>
        <v>32</v>
      </c>
      <c r="E5" s="9">
        <f>Technical!E5</f>
        <v>68</v>
      </c>
      <c r="F5" s="9">
        <f>Technical!F5</f>
        <v>44</v>
      </c>
      <c r="G5" s="9">
        <f>Technical!G5</f>
        <v>62</v>
      </c>
      <c r="H5" s="9">
        <f>Technical!H5</f>
        <v>50</v>
      </c>
      <c r="I5" s="9">
        <f>AVERAGE(B5:H5)</f>
        <v>53.114285714285714</v>
      </c>
      <c r="J5" s="13">
        <f>'Non-Technical'!C5</f>
        <v>12</v>
      </c>
      <c r="K5" s="9">
        <f t="shared" ref="K5:K8" si="0">I5+J5</f>
        <v>65.114285714285714</v>
      </c>
      <c r="L5" s="10">
        <f>RANK(K5,$K$5:$K$8,0)</f>
        <v>2</v>
      </c>
    </row>
    <row r="6" spans="1:12" ht="16.5" customHeight="1" x14ac:dyDescent="0.2">
      <c r="A6" s="8" t="str">
        <f>'7'!A5:D5</f>
        <v>Ambonare</v>
      </c>
      <c r="B6" s="9">
        <f>Technical!B6</f>
        <v>46</v>
      </c>
      <c r="C6" s="9">
        <f>Technical!C6</f>
        <v>40.6</v>
      </c>
      <c r="D6" s="9">
        <f>Technical!D6</f>
        <v>34</v>
      </c>
      <c r="E6" s="9">
        <f>Technical!E6</f>
        <v>50</v>
      </c>
      <c r="F6" s="9">
        <f>Technical!F6</f>
        <v>46</v>
      </c>
      <c r="G6" s="9">
        <f>Technical!G6</f>
        <v>72</v>
      </c>
      <c r="H6" s="9">
        <f>Technical!H6</f>
        <v>48</v>
      </c>
      <c r="I6" s="9">
        <f t="shared" ref="I6:I8" si="1">AVERAGE(B6:H6)</f>
        <v>48.085714285714289</v>
      </c>
      <c r="J6" s="13">
        <f>'Non-Technical'!C6</f>
        <v>8</v>
      </c>
      <c r="K6" s="9">
        <f t="shared" si="0"/>
        <v>56.085714285714289</v>
      </c>
      <c r="L6" s="10">
        <f t="shared" ref="L6:L8" si="2">RANK(K6,$K$5:$K$8,0)</f>
        <v>3</v>
      </c>
    </row>
    <row r="7" spans="1:12" ht="16.5" customHeight="1" x14ac:dyDescent="0.2">
      <c r="A7" s="8" t="str">
        <f>'7'!A6:D6</f>
        <v>Strategy Resource Group</v>
      </c>
      <c r="B7" s="9">
        <f>Technical!B7</f>
        <v>46</v>
      </c>
      <c r="C7" s="9">
        <f>Technical!C7</f>
        <v>37.6</v>
      </c>
      <c r="D7" s="9">
        <f>Technical!D7</f>
        <v>26</v>
      </c>
      <c r="E7" s="9">
        <f>Technical!E7</f>
        <v>50</v>
      </c>
      <c r="F7" s="9">
        <f>Technical!F7</f>
        <v>48</v>
      </c>
      <c r="G7" s="9">
        <f>Technical!G7</f>
        <v>62</v>
      </c>
      <c r="H7" s="9">
        <f>Technical!H7</f>
        <v>52</v>
      </c>
      <c r="I7" s="9">
        <f t="shared" si="1"/>
        <v>45.942857142857143</v>
      </c>
      <c r="J7" s="13">
        <f>'Non-Technical'!C7</f>
        <v>8</v>
      </c>
      <c r="K7" s="9">
        <f t="shared" si="0"/>
        <v>53.942857142857143</v>
      </c>
      <c r="L7" s="10">
        <f t="shared" si="2"/>
        <v>4</v>
      </c>
    </row>
    <row r="8" spans="1:12" x14ac:dyDescent="0.2">
      <c r="A8" s="16" t="str">
        <f>'7'!A7:D7</f>
        <v>The Fuse Group</v>
      </c>
      <c r="B8" s="14">
        <f>Technical!B8</f>
        <v>49</v>
      </c>
      <c r="C8" s="14">
        <f>Technical!C8</f>
        <v>55.8</v>
      </c>
      <c r="D8" s="14">
        <f>Technical!D8</f>
        <v>44</v>
      </c>
      <c r="E8" s="14">
        <f>Technical!E8</f>
        <v>62</v>
      </c>
      <c r="F8" s="14">
        <f>Technical!F8</f>
        <v>60</v>
      </c>
      <c r="G8" s="14">
        <f>Technical!G8</f>
        <v>78</v>
      </c>
      <c r="H8" s="14">
        <f>Technical!H8</f>
        <v>64</v>
      </c>
      <c r="I8" s="14">
        <f t="shared" si="1"/>
        <v>58.971428571428575</v>
      </c>
      <c r="J8" s="15">
        <f>'Non-Technical'!C8</f>
        <v>20</v>
      </c>
      <c r="K8" s="14">
        <f t="shared" si="0"/>
        <v>78.971428571428575</v>
      </c>
      <c r="L8" s="18">
        <f t="shared" si="2"/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4"/>
  <sheetViews>
    <sheetView tabSelected="1" zoomScale="70" zoomScaleNormal="70" workbookViewId="0">
      <selection activeCell="R30" sqref="R30"/>
    </sheetView>
  </sheetViews>
  <sheetFormatPr defaultRowHeight="12.75" x14ac:dyDescent="0.2"/>
  <cols>
    <col min="1" max="1" width="2" style="61" customWidth="1"/>
    <col min="2" max="2" width="27.5703125" style="61" bestFit="1" customWidth="1"/>
    <col min="3" max="3" width="15.42578125" style="61" bestFit="1" customWidth="1"/>
    <col min="4" max="5" width="10.7109375" style="61" customWidth="1"/>
    <col min="6" max="6" width="15.42578125" style="61" bestFit="1" customWidth="1"/>
    <col min="7" max="8" width="10.42578125" style="61" customWidth="1"/>
    <col min="9" max="9" width="15.42578125" style="61" bestFit="1" customWidth="1"/>
    <col min="10" max="11" width="9" style="61" customWidth="1"/>
    <col min="12" max="12" width="15.42578125" style="61" bestFit="1" customWidth="1"/>
    <col min="13" max="14" width="9" style="61" customWidth="1"/>
    <col min="15" max="15" width="15.42578125" style="61" bestFit="1" customWidth="1"/>
    <col min="16" max="17" width="9" style="61" customWidth="1"/>
    <col min="18" max="18" width="15.42578125" style="61" bestFit="1" customWidth="1"/>
    <col min="19" max="20" width="9" style="61" customWidth="1"/>
    <col min="21" max="21" width="15.42578125" style="61" bestFit="1" customWidth="1"/>
    <col min="22" max="23" width="9" style="61" customWidth="1"/>
    <col min="24" max="24" width="15.42578125" style="61" bestFit="1" customWidth="1"/>
    <col min="25" max="26" width="9" style="61" customWidth="1"/>
    <col min="27" max="27" width="15.42578125" style="61" bestFit="1" customWidth="1"/>
    <col min="28" max="29" width="10" style="61" customWidth="1"/>
    <col min="30" max="16384" width="9.140625" style="61"/>
  </cols>
  <sheetData>
    <row r="1" spans="2:31" ht="15.75" x14ac:dyDescent="0.25">
      <c r="B1" s="72" t="s">
        <v>25</v>
      </c>
      <c r="C1" s="72"/>
      <c r="D1" s="72"/>
      <c r="E1" s="73" t="str">
        <f>[1]Cover!A6</f>
        <v>RFP730-16141 High-Quality Mobile Marketing Campaign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2:31" ht="15.75" customHeight="1" x14ac:dyDescent="0.25">
      <c r="C2" s="73"/>
      <c r="D2" s="73"/>
      <c r="E2" s="73"/>
      <c r="F2" s="73"/>
      <c r="G2" s="73"/>
    </row>
    <row r="3" spans="2:31" ht="15" customHeight="1" x14ac:dyDescent="0.2">
      <c r="B3" s="74" t="s">
        <v>26</v>
      </c>
      <c r="C3" s="75" t="s">
        <v>27</v>
      </c>
      <c r="D3" s="75"/>
      <c r="E3" s="75"/>
      <c r="F3" s="75"/>
    </row>
    <row r="4" spans="2:31" ht="15" customHeight="1" x14ac:dyDescent="0.2">
      <c r="F4" s="76"/>
    </row>
    <row r="5" spans="2:31" ht="16.5" thickBot="1" x14ac:dyDescent="0.3">
      <c r="B5" s="76"/>
      <c r="C5" s="77" t="s">
        <v>28</v>
      </c>
      <c r="D5" s="77"/>
      <c r="E5" s="77"/>
      <c r="F5" s="77" t="s">
        <v>7</v>
      </c>
      <c r="G5" s="77"/>
      <c r="H5" s="77"/>
      <c r="I5" s="77" t="s">
        <v>8</v>
      </c>
      <c r="J5" s="77"/>
      <c r="K5" s="77"/>
      <c r="L5" s="77" t="s">
        <v>9</v>
      </c>
      <c r="M5" s="77"/>
      <c r="N5" s="77"/>
      <c r="O5" s="77" t="s">
        <v>16</v>
      </c>
      <c r="P5" s="77"/>
      <c r="Q5" s="77"/>
      <c r="R5" s="77" t="s">
        <v>17</v>
      </c>
      <c r="S5" s="77"/>
      <c r="T5" s="77"/>
      <c r="U5" s="77" t="s">
        <v>18</v>
      </c>
      <c r="V5" s="77"/>
      <c r="W5" s="77"/>
      <c r="X5" s="77" t="s">
        <v>19</v>
      </c>
      <c r="Y5" s="77"/>
      <c r="Z5" s="77"/>
      <c r="AA5" s="77" t="s">
        <v>20</v>
      </c>
      <c r="AB5" s="77"/>
      <c r="AC5" s="77"/>
    </row>
    <row r="6" spans="2:31" ht="143.25" customHeight="1" x14ac:dyDescent="0.2">
      <c r="B6" s="78"/>
      <c r="C6" s="79" t="s">
        <v>51</v>
      </c>
      <c r="D6" s="80"/>
      <c r="E6" s="81"/>
      <c r="F6" s="82" t="s">
        <v>29</v>
      </c>
      <c r="G6" s="80"/>
      <c r="H6" s="81"/>
      <c r="I6" s="82" t="s">
        <v>30</v>
      </c>
      <c r="J6" s="80"/>
      <c r="K6" s="81"/>
      <c r="L6" s="82" t="s">
        <v>31</v>
      </c>
      <c r="M6" s="80"/>
      <c r="N6" s="81"/>
      <c r="O6" s="82" t="s">
        <v>32</v>
      </c>
      <c r="P6" s="80"/>
      <c r="Q6" s="81"/>
      <c r="R6" s="82" t="s">
        <v>33</v>
      </c>
      <c r="S6" s="80"/>
      <c r="T6" s="81"/>
      <c r="U6" s="82" t="s">
        <v>34</v>
      </c>
      <c r="V6" s="80"/>
      <c r="W6" s="81"/>
      <c r="X6" s="82" t="s">
        <v>35</v>
      </c>
      <c r="Y6" s="80"/>
      <c r="Z6" s="81"/>
      <c r="AA6" s="82" t="s">
        <v>36</v>
      </c>
      <c r="AB6" s="80"/>
      <c r="AC6" s="81"/>
      <c r="AD6" s="83" t="s">
        <v>37</v>
      </c>
    </row>
    <row r="7" spans="2:31" x14ac:dyDescent="0.2">
      <c r="B7" s="84" t="s">
        <v>5</v>
      </c>
      <c r="C7" s="85" t="s">
        <v>38</v>
      </c>
      <c r="D7" s="86" t="s">
        <v>39</v>
      </c>
      <c r="E7" s="87" t="s">
        <v>40</v>
      </c>
      <c r="F7" s="88" t="s">
        <v>38</v>
      </c>
      <c r="G7" s="89" t="s">
        <v>39</v>
      </c>
      <c r="H7" s="90" t="s">
        <v>40</v>
      </c>
      <c r="I7" s="88" t="s">
        <v>38</v>
      </c>
      <c r="J7" s="89" t="s">
        <v>39</v>
      </c>
      <c r="K7" s="90" t="s">
        <v>40</v>
      </c>
      <c r="L7" s="85" t="s">
        <v>38</v>
      </c>
      <c r="M7" s="86" t="s">
        <v>39</v>
      </c>
      <c r="N7" s="87" t="s">
        <v>40</v>
      </c>
      <c r="O7" s="85" t="s">
        <v>38</v>
      </c>
      <c r="P7" s="86" t="s">
        <v>39</v>
      </c>
      <c r="Q7" s="87" t="s">
        <v>40</v>
      </c>
      <c r="R7" s="85" t="s">
        <v>38</v>
      </c>
      <c r="S7" s="86" t="s">
        <v>39</v>
      </c>
      <c r="T7" s="87" t="s">
        <v>40</v>
      </c>
      <c r="U7" s="85" t="s">
        <v>38</v>
      </c>
      <c r="V7" s="86" t="s">
        <v>39</v>
      </c>
      <c r="W7" s="87" t="s">
        <v>40</v>
      </c>
      <c r="X7" s="85" t="s">
        <v>38</v>
      </c>
      <c r="Y7" s="86" t="s">
        <v>39</v>
      </c>
      <c r="Z7" s="87" t="s">
        <v>40</v>
      </c>
      <c r="AA7" s="85" t="s">
        <v>38</v>
      </c>
      <c r="AB7" s="86" t="s">
        <v>39</v>
      </c>
      <c r="AC7" s="87" t="s">
        <v>40</v>
      </c>
      <c r="AD7" s="91"/>
    </row>
    <row r="8" spans="2:31" x14ac:dyDescent="0.2">
      <c r="B8" s="92" t="str">
        <f>'[1]RFP Submittal'!A4</f>
        <v>Acustrategy</v>
      </c>
      <c r="C8" s="93"/>
      <c r="D8" s="94">
        <v>4</v>
      </c>
      <c r="E8" s="95">
        <f>C8*D8</f>
        <v>0</v>
      </c>
      <c r="F8" s="93"/>
      <c r="G8" s="96">
        <v>2</v>
      </c>
      <c r="H8" s="97">
        <f>F8*G8</f>
        <v>0</v>
      </c>
      <c r="I8" s="93"/>
      <c r="J8" s="94">
        <v>2</v>
      </c>
      <c r="K8" s="97">
        <f>I8*J8</f>
        <v>0</v>
      </c>
      <c r="L8" s="93"/>
      <c r="M8" s="94">
        <v>2</v>
      </c>
      <c r="N8" s="95">
        <f>L8*M8</f>
        <v>0</v>
      </c>
      <c r="O8" s="93"/>
      <c r="P8" s="94">
        <v>2</v>
      </c>
      <c r="Q8" s="95">
        <f>O8*P8</f>
        <v>0</v>
      </c>
      <c r="R8" s="93"/>
      <c r="S8" s="94">
        <v>2</v>
      </c>
      <c r="T8" s="95">
        <f>R8*S8</f>
        <v>0</v>
      </c>
      <c r="U8" s="93"/>
      <c r="V8" s="94">
        <v>2</v>
      </c>
      <c r="W8" s="95">
        <f>U8*V8</f>
        <v>0</v>
      </c>
      <c r="X8" s="93"/>
      <c r="Y8" s="94">
        <v>2</v>
      </c>
      <c r="Z8" s="95">
        <f>X8*Y8</f>
        <v>0</v>
      </c>
      <c r="AA8" s="93"/>
      <c r="AB8" s="94">
        <v>2</v>
      </c>
      <c r="AC8" s="95">
        <f>AA8*AB8</f>
        <v>0</v>
      </c>
      <c r="AD8" s="98">
        <f>E8+H8+K8+N8+Q8+T8+W8+Z8+AC8</f>
        <v>0</v>
      </c>
    </row>
    <row r="9" spans="2:31" x14ac:dyDescent="0.2">
      <c r="B9" s="92" t="str">
        <f>'[1]RFP Submittal'!A5</f>
        <v>Ambonare</v>
      </c>
      <c r="C9" s="93"/>
      <c r="D9" s="94">
        <v>4</v>
      </c>
      <c r="E9" s="95">
        <f t="shared" ref="E9:E11" si="0">C9*D9</f>
        <v>0</v>
      </c>
      <c r="F9" s="93"/>
      <c r="G9" s="96">
        <v>2</v>
      </c>
      <c r="H9" s="97">
        <f t="shared" ref="H9:H11" si="1">F9*G9</f>
        <v>0</v>
      </c>
      <c r="I9" s="93"/>
      <c r="J9" s="94">
        <v>2</v>
      </c>
      <c r="K9" s="97">
        <f t="shared" ref="K9:K11" si="2">I9*J9</f>
        <v>0</v>
      </c>
      <c r="L9" s="93"/>
      <c r="M9" s="94">
        <v>2</v>
      </c>
      <c r="N9" s="95">
        <f t="shared" ref="N9:N11" si="3">L9*M9</f>
        <v>0</v>
      </c>
      <c r="O9" s="93"/>
      <c r="P9" s="94">
        <v>2</v>
      </c>
      <c r="Q9" s="95">
        <f t="shared" ref="Q9:Q11" si="4">O9*P9</f>
        <v>0</v>
      </c>
      <c r="R9" s="93"/>
      <c r="S9" s="94">
        <v>2</v>
      </c>
      <c r="T9" s="95">
        <f t="shared" ref="T9:T11" si="5">R9*S9</f>
        <v>0</v>
      </c>
      <c r="U9" s="93"/>
      <c r="V9" s="94">
        <v>2</v>
      </c>
      <c r="W9" s="95">
        <f t="shared" ref="W9:W11" si="6">U9*V9</f>
        <v>0</v>
      </c>
      <c r="X9" s="93"/>
      <c r="Y9" s="94">
        <v>2</v>
      </c>
      <c r="Z9" s="95">
        <f t="shared" ref="Z9:Z11" si="7">X9*Y9</f>
        <v>0</v>
      </c>
      <c r="AA9" s="93"/>
      <c r="AB9" s="94">
        <v>2</v>
      </c>
      <c r="AC9" s="95">
        <f t="shared" ref="AC9:AC11" si="8">AA9*AB9</f>
        <v>0</v>
      </c>
      <c r="AD9" s="98">
        <f t="shared" ref="AD9:AD11" si="9">E9+H9+K9+N9+Q9+T9+W9+Z9+AC9</f>
        <v>0</v>
      </c>
    </row>
    <row r="10" spans="2:31" x14ac:dyDescent="0.2">
      <c r="B10" s="92" t="str">
        <f>'[1]RFP Submittal'!A6</f>
        <v>Strategy Resource Group</v>
      </c>
      <c r="C10" s="93"/>
      <c r="D10" s="94">
        <v>4</v>
      </c>
      <c r="E10" s="95">
        <f t="shared" si="0"/>
        <v>0</v>
      </c>
      <c r="F10" s="93"/>
      <c r="G10" s="96">
        <v>2</v>
      </c>
      <c r="H10" s="97">
        <f t="shared" si="1"/>
        <v>0</v>
      </c>
      <c r="I10" s="93"/>
      <c r="J10" s="94">
        <v>2</v>
      </c>
      <c r="K10" s="97">
        <f t="shared" si="2"/>
        <v>0</v>
      </c>
      <c r="L10" s="93"/>
      <c r="M10" s="94">
        <v>2</v>
      </c>
      <c r="N10" s="95">
        <f t="shared" si="3"/>
        <v>0</v>
      </c>
      <c r="O10" s="93"/>
      <c r="P10" s="94">
        <v>2</v>
      </c>
      <c r="Q10" s="95">
        <f t="shared" si="4"/>
        <v>0</v>
      </c>
      <c r="R10" s="93"/>
      <c r="S10" s="94">
        <v>2</v>
      </c>
      <c r="T10" s="95">
        <f t="shared" si="5"/>
        <v>0</v>
      </c>
      <c r="U10" s="93"/>
      <c r="V10" s="94">
        <v>2</v>
      </c>
      <c r="W10" s="95">
        <f t="shared" si="6"/>
        <v>0</v>
      </c>
      <c r="X10" s="93"/>
      <c r="Y10" s="94">
        <v>2</v>
      </c>
      <c r="Z10" s="95">
        <f t="shared" si="7"/>
        <v>0</v>
      </c>
      <c r="AA10" s="93"/>
      <c r="AB10" s="94">
        <v>2</v>
      </c>
      <c r="AC10" s="95">
        <f t="shared" si="8"/>
        <v>0</v>
      </c>
      <c r="AD10" s="98">
        <f t="shared" si="9"/>
        <v>0</v>
      </c>
    </row>
    <row r="11" spans="2:31" x14ac:dyDescent="0.2">
      <c r="B11" s="92" t="str">
        <f>'[1]RFP Submittal'!A7</f>
        <v>The Fuse Group</v>
      </c>
      <c r="C11" s="93"/>
      <c r="D11" s="94">
        <v>4</v>
      </c>
      <c r="E11" s="95">
        <f t="shared" si="0"/>
        <v>0</v>
      </c>
      <c r="F11" s="93"/>
      <c r="G11" s="96">
        <v>2</v>
      </c>
      <c r="H11" s="97">
        <f t="shared" si="1"/>
        <v>0</v>
      </c>
      <c r="I11" s="93"/>
      <c r="J11" s="94">
        <v>2</v>
      </c>
      <c r="K11" s="97">
        <f t="shared" si="2"/>
        <v>0</v>
      </c>
      <c r="L11" s="93"/>
      <c r="M11" s="94">
        <v>2</v>
      </c>
      <c r="N11" s="95">
        <f t="shared" si="3"/>
        <v>0</v>
      </c>
      <c r="O11" s="93"/>
      <c r="P11" s="94">
        <v>2</v>
      </c>
      <c r="Q11" s="95">
        <f t="shared" si="4"/>
        <v>0</v>
      </c>
      <c r="R11" s="93"/>
      <c r="S11" s="94">
        <v>2</v>
      </c>
      <c r="T11" s="95">
        <f t="shared" si="5"/>
        <v>0</v>
      </c>
      <c r="U11" s="93"/>
      <c r="V11" s="94">
        <v>2</v>
      </c>
      <c r="W11" s="95">
        <f t="shared" si="6"/>
        <v>0</v>
      </c>
      <c r="X11" s="93"/>
      <c r="Y11" s="94">
        <v>2</v>
      </c>
      <c r="Z11" s="95">
        <f t="shared" si="7"/>
        <v>0</v>
      </c>
      <c r="AA11" s="93"/>
      <c r="AB11" s="94">
        <v>2</v>
      </c>
      <c r="AC11" s="95">
        <f t="shared" si="8"/>
        <v>0</v>
      </c>
      <c r="AD11" s="98">
        <f t="shared" si="9"/>
        <v>0</v>
      </c>
    </row>
    <row r="12" spans="2:31" x14ac:dyDescent="0.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</row>
    <row r="13" spans="2:31" x14ac:dyDescent="0.2">
      <c r="B13" s="100" t="s">
        <v>41</v>
      </c>
      <c r="C13" s="100"/>
      <c r="D13" s="100"/>
      <c r="E13" s="100"/>
      <c r="F13" s="99"/>
      <c r="G13" s="99" t="s">
        <v>42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</row>
    <row r="14" spans="2:31" x14ac:dyDescent="0.2">
      <c r="B14" s="100"/>
      <c r="C14" s="100"/>
      <c r="D14" s="100"/>
      <c r="E14" s="100"/>
      <c r="F14" s="99"/>
      <c r="G14" s="99" t="s">
        <v>43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</row>
    <row r="15" spans="2:31" x14ac:dyDescent="0.2">
      <c r="B15" s="100"/>
      <c r="C15" s="100"/>
      <c r="D15" s="100"/>
      <c r="E15" s="100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</row>
    <row r="16" spans="2:31" ht="13.5" thickBot="1" x14ac:dyDescent="0.25">
      <c r="B16" s="101"/>
      <c r="C16" s="101"/>
      <c r="D16" s="101"/>
      <c r="E16" s="101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</row>
    <row r="17" spans="2:30" ht="13.5" thickTop="1" x14ac:dyDescent="0.2">
      <c r="B17" s="102" t="s">
        <v>44</v>
      </c>
      <c r="C17" s="103"/>
      <c r="D17" s="103"/>
      <c r="E17" s="104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</row>
    <row r="18" spans="2:30" x14ac:dyDescent="0.2">
      <c r="B18" s="105" t="s">
        <v>45</v>
      </c>
      <c r="C18" s="106"/>
      <c r="D18" s="106"/>
      <c r="E18" s="107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</row>
    <row r="19" spans="2:30" x14ac:dyDescent="0.2">
      <c r="B19" s="108" t="s">
        <v>46</v>
      </c>
      <c r="C19" s="109"/>
      <c r="D19" s="109"/>
      <c r="E19" s="110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</row>
    <row r="20" spans="2:30" x14ac:dyDescent="0.2">
      <c r="B20" s="108" t="s">
        <v>47</v>
      </c>
      <c r="C20" s="109"/>
      <c r="D20" s="109"/>
      <c r="E20" s="110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</row>
    <row r="21" spans="2:30" x14ac:dyDescent="0.2">
      <c r="B21" s="108" t="s">
        <v>48</v>
      </c>
      <c r="C21" s="109"/>
      <c r="D21" s="109"/>
      <c r="E21" s="110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</row>
    <row r="22" spans="2:30" x14ac:dyDescent="0.2">
      <c r="B22" s="108" t="s">
        <v>49</v>
      </c>
      <c r="C22" s="109"/>
      <c r="D22" s="109"/>
      <c r="E22" s="110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</row>
    <row r="23" spans="2:30" ht="13.5" thickBot="1" x14ac:dyDescent="0.25">
      <c r="B23" s="111" t="s">
        <v>50</v>
      </c>
      <c r="C23" s="112"/>
      <c r="D23" s="112"/>
      <c r="E23" s="113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</row>
    <row r="24" spans="2:30" ht="13.5" thickTop="1" x14ac:dyDescent="0.2"/>
  </sheetData>
  <mergeCells count="28">
    <mergeCell ref="B18:E18"/>
    <mergeCell ref="B19:E19"/>
    <mergeCell ref="B20:E20"/>
    <mergeCell ref="B21:E21"/>
    <mergeCell ref="B22:E22"/>
    <mergeCell ref="B23:E23"/>
    <mergeCell ref="R6:T6"/>
    <mergeCell ref="U6:W6"/>
    <mergeCell ref="X6:Z6"/>
    <mergeCell ref="AA6:AC6"/>
    <mergeCell ref="B13:E16"/>
    <mergeCell ref="B17:E17"/>
    <mergeCell ref="O5:Q5"/>
    <mergeCell ref="R5:T5"/>
    <mergeCell ref="U5:W5"/>
    <mergeCell ref="X5:Z5"/>
    <mergeCell ref="AA5:AC5"/>
    <mergeCell ref="C6:E6"/>
    <mergeCell ref="F6:H6"/>
    <mergeCell ref="I6:K6"/>
    <mergeCell ref="L6:N6"/>
    <mergeCell ref="O6:Q6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" sqref="I1"/>
    </sheetView>
  </sheetViews>
  <sheetFormatPr defaultRowHeight="12.75" x14ac:dyDescent="0.2"/>
  <sheetData>
    <row r="1" spans="1:14" ht="15.75" x14ac:dyDescent="0.25">
      <c r="A1" s="28" t="s">
        <v>0</v>
      </c>
      <c r="B1" s="28"/>
      <c r="C1" s="28"/>
      <c r="D1" s="28"/>
      <c r="E1" s="17"/>
      <c r="F1" s="17"/>
      <c r="G1" s="17"/>
      <c r="H1" s="17"/>
      <c r="I1" s="17">
        <v>2</v>
      </c>
      <c r="J1" s="17"/>
      <c r="K1" s="17"/>
      <c r="L1" s="17"/>
      <c r="M1" s="17"/>
      <c r="N1" s="17"/>
    </row>
    <row r="2" spans="1:14" ht="15.75" x14ac:dyDescent="0.25">
      <c r="A2" s="28"/>
      <c r="B2" s="2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69" t="s">
        <v>5</v>
      </c>
      <c r="B3" s="69"/>
      <c r="C3" s="69"/>
      <c r="D3" s="69"/>
      <c r="E3" s="32" t="s">
        <v>6</v>
      </c>
      <c r="F3" s="32" t="s">
        <v>7</v>
      </c>
      <c r="G3" s="32" t="s">
        <v>8</v>
      </c>
      <c r="H3" s="32" t="s">
        <v>9</v>
      </c>
      <c r="I3" s="32" t="s">
        <v>16</v>
      </c>
      <c r="J3" s="32" t="s">
        <v>17</v>
      </c>
      <c r="K3" s="32" t="s">
        <v>18</v>
      </c>
      <c r="L3" s="32" t="s">
        <v>19</v>
      </c>
      <c r="M3" s="32" t="s">
        <v>20</v>
      </c>
      <c r="N3" s="29" t="s">
        <v>10</v>
      </c>
    </row>
    <row r="4" spans="1:14" x14ac:dyDescent="0.2">
      <c r="A4" s="68" t="s">
        <v>21</v>
      </c>
      <c r="B4" s="68"/>
      <c r="C4" s="68"/>
      <c r="D4" s="68"/>
      <c r="E4" s="30">
        <v>0</v>
      </c>
      <c r="F4" s="30">
        <v>9</v>
      </c>
      <c r="G4" s="30">
        <v>9</v>
      </c>
      <c r="H4" s="30">
        <v>9</v>
      </c>
      <c r="I4" s="30">
        <v>9</v>
      </c>
      <c r="J4" s="30">
        <v>10</v>
      </c>
      <c r="K4" s="30">
        <v>6.8</v>
      </c>
      <c r="L4" s="30">
        <v>9</v>
      </c>
      <c r="M4" s="30">
        <v>0</v>
      </c>
      <c r="N4" s="31">
        <v>61.8</v>
      </c>
    </row>
    <row r="5" spans="1:14" x14ac:dyDescent="0.2">
      <c r="A5" s="68" t="s">
        <v>22</v>
      </c>
      <c r="B5" s="68"/>
      <c r="C5" s="68"/>
      <c r="D5" s="68"/>
      <c r="E5" s="30">
        <v>0</v>
      </c>
      <c r="F5" s="30">
        <v>6.8</v>
      </c>
      <c r="G5" s="30">
        <v>7</v>
      </c>
      <c r="H5" s="30">
        <v>5</v>
      </c>
      <c r="I5" s="30">
        <v>0</v>
      </c>
      <c r="J5" s="30">
        <v>10</v>
      </c>
      <c r="K5" s="30">
        <v>6.8</v>
      </c>
      <c r="L5" s="30">
        <v>5</v>
      </c>
      <c r="M5" s="30">
        <v>0</v>
      </c>
      <c r="N5" s="31">
        <v>40.6</v>
      </c>
    </row>
    <row r="6" spans="1:14" x14ac:dyDescent="0.2">
      <c r="A6" s="68" t="s">
        <v>23</v>
      </c>
      <c r="B6" s="68"/>
      <c r="C6" s="68"/>
      <c r="D6" s="68"/>
      <c r="E6" s="30">
        <v>0</v>
      </c>
      <c r="F6" s="30">
        <v>6.8</v>
      </c>
      <c r="G6" s="30">
        <v>7</v>
      </c>
      <c r="H6" s="30">
        <v>5</v>
      </c>
      <c r="I6" s="30">
        <v>0</v>
      </c>
      <c r="J6" s="30">
        <v>10</v>
      </c>
      <c r="K6" s="30">
        <v>2</v>
      </c>
      <c r="L6" s="30">
        <v>6.8</v>
      </c>
      <c r="M6" s="30">
        <v>0</v>
      </c>
      <c r="N6" s="31">
        <v>37.6</v>
      </c>
    </row>
    <row r="7" spans="1:14" x14ac:dyDescent="0.2">
      <c r="A7" s="68" t="s">
        <v>24</v>
      </c>
      <c r="B7" s="68"/>
      <c r="C7" s="68"/>
      <c r="D7" s="68"/>
      <c r="E7" s="30">
        <v>0</v>
      </c>
      <c r="F7" s="30">
        <v>8</v>
      </c>
      <c r="G7" s="30">
        <v>8</v>
      </c>
      <c r="H7" s="30">
        <v>7</v>
      </c>
      <c r="I7" s="30">
        <v>7</v>
      </c>
      <c r="J7" s="30">
        <v>10</v>
      </c>
      <c r="K7" s="30">
        <v>8.8000000000000007</v>
      </c>
      <c r="L7" s="30">
        <v>7</v>
      </c>
      <c r="M7" s="30">
        <v>0</v>
      </c>
      <c r="N7" s="31">
        <v>55.8</v>
      </c>
    </row>
  </sheetData>
  <mergeCells count="5"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" sqref="I1"/>
    </sheetView>
  </sheetViews>
  <sheetFormatPr defaultRowHeight="12.75" x14ac:dyDescent="0.2"/>
  <sheetData>
    <row r="1" spans="1:14" ht="15.75" customHeight="1" x14ac:dyDescent="0.25">
      <c r="A1" s="35" t="s">
        <v>0</v>
      </c>
      <c r="B1" s="35"/>
      <c r="C1" s="35"/>
      <c r="D1" s="35"/>
      <c r="E1" s="17"/>
      <c r="F1" s="17"/>
      <c r="G1" s="17"/>
      <c r="H1" s="17"/>
      <c r="I1" s="17">
        <v>3</v>
      </c>
      <c r="J1" s="17"/>
      <c r="K1" s="17"/>
      <c r="L1" s="17"/>
      <c r="M1" s="17"/>
      <c r="N1" s="17"/>
    </row>
    <row r="2" spans="1:14" ht="15.75" x14ac:dyDescent="0.25">
      <c r="A2" s="35"/>
      <c r="B2" s="34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">
      <c r="A3" s="69" t="s">
        <v>5</v>
      </c>
      <c r="B3" s="69"/>
      <c r="C3" s="69"/>
      <c r="D3" s="69"/>
      <c r="E3" s="39" t="s">
        <v>6</v>
      </c>
      <c r="F3" s="39" t="s">
        <v>7</v>
      </c>
      <c r="G3" s="39" t="s">
        <v>8</v>
      </c>
      <c r="H3" s="39" t="s">
        <v>9</v>
      </c>
      <c r="I3" s="39" t="s">
        <v>16</v>
      </c>
      <c r="J3" s="39" t="s">
        <v>17</v>
      </c>
      <c r="K3" s="39" t="s">
        <v>18</v>
      </c>
      <c r="L3" s="39" t="s">
        <v>19</v>
      </c>
      <c r="M3" s="39" t="s">
        <v>20</v>
      </c>
      <c r="N3" s="36" t="s">
        <v>10</v>
      </c>
    </row>
    <row r="4" spans="1:14" x14ac:dyDescent="0.2">
      <c r="A4" s="68" t="s">
        <v>21</v>
      </c>
      <c r="B4" s="68"/>
      <c r="C4" s="68"/>
      <c r="D4" s="68"/>
      <c r="E4" s="37">
        <v>0</v>
      </c>
      <c r="F4" s="37">
        <v>6</v>
      </c>
      <c r="G4" s="37">
        <v>0</v>
      </c>
      <c r="H4" s="37">
        <v>6</v>
      </c>
      <c r="I4" s="37">
        <v>0</v>
      </c>
      <c r="J4" s="37">
        <v>0</v>
      </c>
      <c r="K4" s="37">
        <v>6</v>
      </c>
      <c r="L4" s="37">
        <v>8</v>
      </c>
      <c r="M4" s="37">
        <v>6</v>
      </c>
      <c r="N4" s="38">
        <v>32</v>
      </c>
    </row>
    <row r="5" spans="1:14" x14ac:dyDescent="0.2">
      <c r="A5" s="68" t="s">
        <v>22</v>
      </c>
      <c r="B5" s="68"/>
      <c r="C5" s="68"/>
      <c r="D5" s="68"/>
      <c r="E5" s="37">
        <v>0</v>
      </c>
      <c r="F5" s="37">
        <v>6</v>
      </c>
      <c r="G5" s="37">
        <v>0</v>
      </c>
      <c r="H5" s="37">
        <v>8</v>
      </c>
      <c r="I5" s="37">
        <v>0</v>
      </c>
      <c r="J5" s="37">
        <v>0</v>
      </c>
      <c r="K5" s="37">
        <v>8</v>
      </c>
      <c r="L5" s="37">
        <v>6</v>
      </c>
      <c r="M5" s="37">
        <v>6</v>
      </c>
      <c r="N5" s="38">
        <v>34</v>
      </c>
    </row>
    <row r="6" spans="1:14" x14ac:dyDescent="0.2">
      <c r="A6" s="68" t="s">
        <v>23</v>
      </c>
      <c r="B6" s="68"/>
      <c r="C6" s="68"/>
      <c r="D6" s="68"/>
      <c r="E6" s="37">
        <v>0</v>
      </c>
      <c r="F6" s="37">
        <v>6</v>
      </c>
      <c r="G6" s="37">
        <v>0</v>
      </c>
      <c r="H6" s="37">
        <v>4</v>
      </c>
      <c r="I6" s="37">
        <v>0</v>
      </c>
      <c r="J6" s="37">
        <v>0</v>
      </c>
      <c r="K6" s="37">
        <v>6</v>
      </c>
      <c r="L6" s="37">
        <v>4</v>
      </c>
      <c r="M6" s="37">
        <v>6</v>
      </c>
      <c r="N6" s="38">
        <v>26</v>
      </c>
    </row>
    <row r="7" spans="1:14" x14ac:dyDescent="0.2">
      <c r="A7" s="68" t="s">
        <v>24</v>
      </c>
      <c r="B7" s="68"/>
      <c r="C7" s="68"/>
      <c r="D7" s="68"/>
      <c r="E7" s="37">
        <v>0</v>
      </c>
      <c r="F7" s="37">
        <v>10</v>
      </c>
      <c r="G7" s="37">
        <v>0</v>
      </c>
      <c r="H7" s="37">
        <v>8</v>
      </c>
      <c r="I7" s="37">
        <v>0</v>
      </c>
      <c r="J7" s="37">
        <v>0</v>
      </c>
      <c r="K7" s="37">
        <v>8</v>
      </c>
      <c r="L7" s="37">
        <v>8</v>
      </c>
      <c r="M7" s="37">
        <v>10</v>
      </c>
      <c r="N7" s="38">
        <v>44</v>
      </c>
    </row>
  </sheetData>
  <mergeCells count="5">
    <mergeCell ref="A7:D7"/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" sqref="I1"/>
    </sheetView>
  </sheetViews>
  <sheetFormatPr defaultRowHeight="12.75" x14ac:dyDescent="0.2"/>
  <sheetData>
    <row r="1" spans="1:14" ht="15.75" customHeight="1" x14ac:dyDescent="0.25">
      <c r="A1" s="42" t="s">
        <v>0</v>
      </c>
      <c r="B1" s="42"/>
      <c r="C1" s="42"/>
      <c r="D1" s="42"/>
      <c r="E1" s="17"/>
      <c r="F1" s="17"/>
      <c r="G1" s="17"/>
      <c r="H1" s="17"/>
      <c r="I1" s="17">
        <v>4</v>
      </c>
      <c r="J1" s="17"/>
      <c r="K1" s="17"/>
      <c r="L1" s="17"/>
      <c r="M1" s="17"/>
      <c r="N1" s="17"/>
    </row>
    <row r="2" spans="1:14" ht="15.75" x14ac:dyDescent="0.25">
      <c r="A2" s="42"/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">
      <c r="A3" s="69" t="s">
        <v>5</v>
      </c>
      <c r="B3" s="69"/>
      <c r="C3" s="69"/>
      <c r="D3" s="69"/>
      <c r="E3" s="46" t="s">
        <v>6</v>
      </c>
      <c r="F3" s="46" t="s">
        <v>7</v>
      </c>
      <c r="G3" s="46" t="s">
        <v>8</v>
      </c>
      <c r="H3" s="46" t="s">
        <v>9</v>
      </c>
      <c r="I3" s="46" t="s">
        <v>16</v>
      </c>
      <c r="J3" s="46" t="s">
        <v>17</v>
      </c>
      <c r="K3" s="46" t="s">
        <v>18</v>
      </c>
      <c r="L3" s="46" t="s">
        <v>19</v>
      </c>
      <c r="M3" s="46" t="s">
        <v>20</v>
      </c>
      <c r="N3" s="43" t="s">
        <v>10</v>
      </c>
    </row>
    <row r="4" spans="1:14" x14ac:dyDescent="0.2">
      <c r="A4" s="68" t="s">
        <v>21</v>
      </c>
      <c r="B4" s="68"/>
      <c r="C4" s="68"/>
      <c r="D4" s="68"/>
      <c r="E4" s="44">
        <v>0</v>
      </c>
      <c r="F4" s="44">
        <v>8</v>
      </c>
      <c r="G4" s="44">
        <v>8</v>
      </c>
      <c r="H4" s="44">
        <v>10</v>
      </c>
      <c r="I4" s="44">
        <v>10</v>
      </c>
      <c r="J4" s="44">
        <v>10</v>
      </c>
      <c r="K4" s="44">
        <v>8</v>
      </c>
      <c r="L4" s="44">
        <v>8</v>
      </c>
      <c r="M4" s="44">
        <v>6</v>
      </c>
      <c r="N4" s="45">
        <v>68</v>
      </c>
    </row>
    <row r="5" spans="1:14" x14ac:dyDescent="0.2">
      <c r="A5" s="68" t="s">
        <v>22</v>
      </c>
      <c r="B5" s="68"/>
      <c r="C5" s="68"/>
      <c r="D5" s="68"/>
      <c r="E5" s="44">
        <v>0</v>
      </c>
      <c r="F5" s="44">
        <v>6</v>
      </c>
      <c r="G5" s="44">
        <v>6</v>
      </c>
      <c r="H5" s="44">
        <v>6</v>
      </c>
      <c r="I5" s="44">
        <v>8</v>
      </c>
      <c r="J5" s="44">
        <v>6</v>
      </c>
      <c r="K5" s="44">
        <v>4</v>
      </c>
      <c r="L5" s="44">
        <v>8</v>
      </c>
      <c r="M5" s="44">
        <v>6</v>
      </c>
      <c r="N5" s="45">
        <v>50</v>
      </c>
    </row>
    <row r="6" spans="1:14" x14ac:dyDescent="0.2">
      <c r="A6" s="68" t="s">
        <v>23</v>
      </c>
      <c r="B6" s="68"/>
      <c r="C6" s="68"/>
      <c r="D6" s="68"/>
      <c r="E6" s="44">
        <v>0</v>
      </c>
      <c r="F6" s="44">
        <v>6</v>
      </c>
      <c r="G6" s="44">
        <v>6</v>
      </c>
      <c r="H6" s="44">
        <v>8</v>
      </c>
      <c r="I6" s="44">
        <v>6</v>
      </c>
      <c r="J6" s="44">
        <v>6</v>
      </c>
      <c r="K6" s="44">
        <v>6</v>
      </c>
      <c r="L6" s="44">
        <v>8</v>
      </c>
      <c r="M6" s="44">
        <v>4</v>
      </c>
      <c r="N6" s="45">
        <v>50</v>
      </c>
    </row>
    <row r="7" spans="1:14" x14ac:dyDescent="0.2">
      <c r="A7" s="68" t="s">
        <v>24</v>
      </c>
      <c r="B7" s="68"/>
      <c r="C7" s="68"/>
      <c r="D7" s="68"/>
      <c r="E7" s="44">
        <v>0</v>
      </c>
      <c r="F7" s="44">
        <v>8</v>
      </c>
      <c r="G7" s="44">
        <v>6</v>
      </c>
      <c r="H7" s="44">
        <v>6</v>
      </c>
      <c r="I7" s="44">
        <v>8</v>
      </c>
      <c r="J7" s="44">
        <v>6</v>
      </c>
      <c r="K7" s="44">
        <v>10</v>
      </c>
      <c r="L7" s="44">
        <v>8</v>
      </c>
      <c r="M7" s="44">
        <v>10</v>
      </c>
      <c r="N7" s="45">
        <v>62</v>
      </c>
    </row>
  </sheetData>
  <mergeCells count="5"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" sqref="I1"/>
    </sheetView>
  </sheetViews>
  <sheetFormatPr defaultRowHeight="12.75" x14ac:dyDescent="0.2"/>
  <sheetData>
    <row r="1" spans="1:14" ht="15.75" customHeight="1" x14ac:dyDescent="0.25">
      <c r="A1" s="49" t="s">
        <v>0</v>
      </c>
      <c r="B1" s="49"/>
      <c r="C1" s="49"/>
      <c r="D1" s="49"/>
      <c r="E1" s="17"/>
      <c r="F1" s="17"/>
      <c r="G1" s="17"/>
      <c r="H1" s="17"/>
      <c r="I1" s="17">
        <v>5</v>
      </c>
      <c r="J1" s="17"/>
      <c r="K1" s="17"/>
      <c r="L1" s="17"/>
      <c r="M1" s="17"/>
      <c r="N1" s="17"/>
    </row>
    <row r="2" spans="1:14" ht="15.75" x14ac:dyDescent="0.25">
      <c r="A2" s="49"/>
      <c r="B2" s="48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x14ac:dyDescent="0.2">
      <c r="A3" s="69" t="s">
        <v>5</v>
      </c>
      <c r="B3" s="69"/>
      <c r="C3" s="69"/>
      <c r="D3" s="69"/>
      <c r="E3" s="53" t="s">
        <v>6</v>
      </c>
      <c r="F3" s="53" t="s">
        <v>7</v>
      </c>
      <c r="G3" s="53" t="s">
        <v>8</v>
      </c>
      <c r="H3" s="53" t="s">
        <v>9</v>
      </c>
      <c r="I3" s="53" t="s">
        <v>16</v>
      </c>
      <c r="J3" s="53" t="s">
        <v>17</v>
      </c>
      <c r="K3" s="53" t="s">
        <v>18</v>
      </c>
      <c r="L3" s="53" t="s">
        <v>19</v>
      </c>
      <c r="M3" s="53" t="s">
        <v>20</v>
      </c>
      <c r="N3" s="50" t="s">
        <v>10</v>
      </c>
    </row>
    <row r="4" spans="1:14" x14ac:dyDescent="0.2">
      <c r="A4" s="68" t="s">
        <v>21</v>
      </c>
      <c r="B4" s="68"/>
      <c r="C4" s="68"/>
      <c r="D4" s="68"/>
      <c r="E4" s="51">
        <v>0</v>
      </c>
      <c r="F4" s="51">
        <v>6</v>
      </c>
      <c r="G4" s="51">
        <v>6</v>
      </c>
      <c r="H4" s="51">
        <v>4</v>
      </c>
      <c r="I4" s="51">
        <v>6</v>
      </c>
      <c r="J4" s="51">
        <v>6</v>
      </c>
      <c r="K4" s="51">
        <v>6</v>
      </c>
      <c r="L4" s="51">
        <v>4</v>
      </c>
      <c r="M4" s="51">
        <v>6</v>
      </c>
      <c r="N4" s="52">
        <v>44</v>
      </c>
    </row>
    <row r="5" spans="1:14" x14ac:dyDescent="0.2">
      <c r="A5" s="68" t="s">
        <v>22</v>
      </c>
      <c r="B5" s="68"/>
      <c r="C5" s="68"/>
      <c r="D5" s="68"/>
      <c r="E5" s="51">
        <v>0</v>
      </c>
      <c r="F5" s="51">
        <v>4</v>
      </c>
      <c r="G5" s="51">
        <v>8</v>
      </c>
      <c r="H5" s="51">
        <v>4</v>
      </c>
      <c r="I5" s="51">
        <v>6</v>
      </c>
      <c r="J5" s="51">
        <v>6</v>
      </c>
      <c r="K5" s="51">
        <v>6</v>
      </c>
      <c r="L5" s="51">
        <v>6</v>
      </c>
      <c r="M5" s="51">
        <v>6</v>
      </c>
      <c r="N5" s="52">
        <v>46</v>
      </c>
    </row>
    <row r="6" spans="1:14" x14ac:dyDescent="0.2">
      <c r="A6" s="68" t="s">
        <v>23</v>
      </c>
      <c r="B6" s="68"/>
      <c r="C6" s="68"/>
      <c r="D6" s="68"/>
      <c r="E6" s="51">
        <v>0</v>
      </c>
      <c r="F6" s="51">
        <v>6</v>
      </c>
      <c r="G6" s="51">
        <v>6</v>
      </c>
      <c r="H6" s="51">
        <v>6</v>
      </c>
      <c r="I6" s="51">
        <v>6</v>
      </c>
      <c r="J6" s="51">
        <v>6</v>
      </c>
      <c r="K6" s="51">
        <v>6</v>
      </c>
      <c r="L6" s="51">
        <v>6</v>
      </c>
      <c r="M6" s="51">
        <v>6</v>
      </c>
      <c r="N6" s="52">
        <v>48</v>
      </c>
    </row>
    <row r="7" spans="1:14" x14ac:dyDescent="0.2">
      <c r="A7" s="68" t="s">
        <v>24</v>
      </c>
      <c r="B7" s="68"/>
      <c r="C7" s="68"/>
      <c r="D7" s="68"/>
      <c r="E7" s="51">
        <v>0</v>
      </c>
      <c r="F7" s="51">
        <v>10</v>
      </c>
      <c r="G7" s="51">
        <v>10</v>
      </c>
      <c r="H7" s="51">
        <v>6</v>
      </c>
      <c r="I7" s="51">
        <v>6</v>
      </c>
      <c r="J7" s="51">
        <v>6</v>
      </c>
      <c r="K7" s="51">
        <v>10</v>
      </c>
      <c r="L7" s="51">
        <v>6</v>
      </c>
      <c r="M7" s="51">
        <v>6</v>
      </c>
      <c r="N7" s="52">
        <v>60</v>
      </c>
    </row>
  </sheetData>
  <mergeCells count="5"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" sqref="I1"/>
    </sheetView>
  </sheetViews>
  <sheetFormatPr defaultRowHeight="12.75" x14ac:dyDescent="0.2"/>
  <sheetData>
    <row r="1" spans="1:14" ht="15.75" customHeight="1" x14ac:dyDescent="0.25">
      <c r="A1" s="63" t="s">
        <v>0</v>
      </c>
      <c r="B1" s="63"/>
      <c r="C1" s="63"/>
      <c r="D1" s="63"/>
      <c r="E1" s="17"/>
      <c r="F1" s="17"/>
      <c r="G1" s="17"/>
      <c r="H1" s="17"/>
      <c r="I1" s="17">
        <v>6</v>
      </c>
      <c r="J1" s="17"/>
      <c r="K1" s="17"/>
      <c r="L1" s="17"/>
      <c r="M1" s="17"/>
      <c r="N1" s="17"/>
    </row>
    <row r="2" spans="1:14" ht="15.75" x14ac:dyDescent="0.25">
      <c r="A2" s="63"/>
      <c r="B2" s="6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x14ac:dyDescent="0.2">
      <c r="A3" s="69" t="s">
        <v>5</v>
      </c>
      <c r="B3" s="69"/>
      <c r="C3" s="69"/>
      <c r="D3" s="69"/>
      <c r="E3" s="67" t="s">
        <v>6</v>
      </c>
      <c r="F3" s="67" t="s">
        <v>7</v>
      </c>
      <c r="G3" s="67" t="s">
        <v>8</v>
      </c>
      <c r="H3" s="67" t="s">
        <v>9</v>
      </c>
      <c r="I3" s="67" t="s">
        <v>16</v>
      </c>
      <c r="J3" s="67" t="s">
        <v>17</v>
      </c>
      <c r="K3" s="67" t="s">
        <v>18</v>
      </c>
      <c r="L3" s="67" t="s">
        <v>19</v>
      </c>
      <c r="M3" s="67" t="s">
        <v>20</v>
      </c>
      <c r="N3" s="64" t="s">
        <v>10</v>
      </c>
    </row>
    <row r="4" spans="1:14" x14ac:dyDescent="0.2">
      <c r="A4" s="68" t="s">
        <v>21</v>
      </c>
      <c r="B4" s="68"/>
      <c r="C4" s="68"/>
      <c r="D4" s="68"/>
      <c r="E4" s="65">
        <v>0</v>
      </c>
      <c r="F4" s="65">
        <v>6</v>
      </c>
      <c r="G4" s="65">
        <v>6</v>
      </c>
      <c r="H4" s="65">
        <v>8</v>
      </c>
      <c r="I4" s="65">
        <v>10</v>
      </c>
      <c r="J4" s="65">
        <v>10</v>
      </c>
      <c r="K4" s="65">
        <v>6</v>
      </c>
      <c r="L4" s="65">
        <v>8</v>
      </c>
      <c r="M4" s="65">
        <v>8</v>
      </c>
      <c r="N4" s="66">
        <v>62</v>
      </c>
    </row>
    <row r="5" spans="1:14" x14ac:dyDescent="0.2">
      <c r="A5" s="68" t="s">
        <v>22</v>
      </c>
      <c r="B5" s="68"/>
      <c r="C5" s="68"/>
      <c r="D5" s="68"/>
      <c r="E5" s="65">
        <v>0</v>
      </c>
      <c r="F5" s="65">
        <v>8</v>
      </c>
      <c r="G5" s="65">
        <v>8</v>
      </c>
      <c r="H5" s="65">
        <v>10</v>
      </c>
      <c r="I5" s="65">
        <v>6</v>
      </c>
      <c r="J5" s="65">
        <v>10</v>
      </c>
      <c r="K5" s="65">
        <v>10</v>
      </c>
      <c r="L5" s="65">
        <v>10</v>
      </c>
      <c r="M5" s="65">
        <v>10</v>
      </c>
      <c r="N5" s="66">
        <v>72</v>
      </c>
    </row>
    <row r="6" spans="1:14" x14ac:dyDescent="0.2">
      <c r="A6" s="68" t="s">
        <v>23</v>
      </c>
      <c r="B6" s="68"/>
      <c r="C6" s="68"/>
      <c r="D6" s="68"/>
      <c r="E6" s="65">
        <v>0</v>
      </c>
      <c r="F6" s="65">
        <v>8</v>
      </c>
      <c r="G6" s="65">
        <v>10</v>
      </c>
      <c r="H6" s="65">
        <v>8</v>
      </c>
      <c r="I6" s="65">
        <v>6</v>
      </c>
      <c r="J6" s="65">
        <v>10</v>
      </c>
      <c r="K6" s="65">
        <v>4</v>
      </c>
      <c r="L6" s="65">
        <v>8</v>
      </c>
      <c r="M6" s="65">
        <v>8</v>
      </c>
      <c r="N6" s="66">
        <v>62</v>
      </c>
    </row>
    <row r="7" spans="1:14" x14ac:dyDescent="0.2">
      <c r="A7" s="68" t="s">
        <v>24</v>
      </c>
      <c r="B7" s="68"/>
      <c r="C7" s="68"/>
      <c r="D7" s="68"/>
      <c r="E7" s="65">
        <v>0</v>
      </c>
      <c r="F7" s="65">
        <v>10</v>
      </c>
      <c r="G7" s="65">
        <v>8</v>
      </c>
      <c r="H7" s="65">
        <v>10</v>
      </c>
      <c r="I7" s="65">
        <v>10</v>
      </c>
      <c r="J7" s="65">
        <v>10</v>
      </c>
      <c r="K7" s="65">
        <v>10</v>
      </c>
      <c r="L7" s="65">
        <v>10</v>
      </c>
      <c r="M7" s="65">
        <v>10</v>
      </c>
      <c r="N7" s="66">
        <v>78</v>
      </c>
    </row>
  </sheetData>
  <mergeCells count="5"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"/>
  <sheetViews>
    <sheetView workbookViewId="0">
      <selection activeCell="I21" sqref="I21"/>
    </sheetView>
  </sheetViews>
  <sheetFormatPr defaultRowHeight="12.75" x14ac:dyDescent="0.2"/>
  <sheetData>
    <row r="1" spans="1:14" ht="15.75" x14ac:dyDescent="0.25">
      <c r="A1" s="56" t="s">
        <v>0</v>
      </c>
      <c r="B1" s="56"/>
      <c r="C1" s="56"/>
      <c r="D1" s="56"/>
      <c r="E1" s="17"/>
      <c r="F1" s="17"/>
      <c r="G1" s="17"/>
      <c r="H1" s="17"/>
      <c r="I1" s="17">
        <v>7</v>
      </c>
      <c r="J1" s="17"/>
      <c r="K1" s="17"/>
      <c r="L1" s="17"/>
      <c r="M1" s="17"/>
      <c r="N1" s="17"/>
    </row>
    <row r="2" spans="1:14" ht="15.75" x14ac:dyDescent="0.25">
      <c r="A2" s="56"/>
      <c r="B2" s="55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">
      <c r="A3" s="69" t="s">
        <v>5</v>
      </c>
      <c r="B3" s="69"/>
      <c r="C3" s="69"/>
      <c r="D3" s="69"/>
      <c r="E3" s="60" t="s">
        <v>6</v>
      </c>
      <c r="F3" s="60" t="s">
        <v>7</v>
      </c>
      <c r="G3" s="60" t="s">
        <v>8</v>
      </c>
      <c r="H3" s="60" t="s">
        <v>9</v>
      </c>
      <c r="I3" s="60" t="s">
        <v>16</v>
      </c>
      <c r="J3" s="60" t="s">
        <v>17</v>
      </c>
      <c r="K3" s="60" t="s">
        <v>18</v>
      </c>
      <c r="L3" s="60" t="s">
        <v>19</v>
      </c>
      <c r="M3" s="60" t="s">
        <v>20</v>
      </c>
      <c r="N3" s="57" t="s">
        <v>10</v>
      </c>
    </row>
    <row r="4" spans="1:14" x14ac:dyDescent="0.2">
      <c r="A4" s="68" t="s">
        <v>21</v>
      </c>
      <c r="B4" s="68"/>
      <c r="C4" s="68"/>
      <c r="D4" s="68"/>
      <c r="E4" s="58">
        <v>12</v>
      </c>
      <c r="F4" s="58">
        <v>6</v>
      </c>
      <c r="G4" s="58">
        <v>6</v>
      </c>
      <c r="H4" s="58">
        <v>6</v>
      </c>
      <c r="I4" s="58">
        <v>8</v>
      </c>
      <c r="J4" s="58">
        <v>6</v>
      </c>
      <c r="K4" s="58">
        <v>6</v>
      </c>
      <c r="L4" s="58">
        <v>6</v>
      </c>
      <c r="M4" s="58">
        <v>6</v>
      </c>
      <c r="N4" s="59">
        <v>62</v>
      </c>
    </row>
    <row r="5" spans="1:14" x14ac:dyDescent="0.2">
      <c r="A5" s="68" t="s">
        <v>22</v>
      </c>
      <c r="B5" s="68"/>
      <c r="C5" s="68"/>
      <c r="D5" s="68"/>
      <c r="E5" s="58">
        <v>8</v>
      </c>
      <c r="F5" s="58">
        <v>6</v>
      </c>
      <c r="G5" s="58">
        <v>6</v>
      </c>
      <c r="H5" s="58">
        <v>6</v>
      </c>
      <c r="I5" s="58">
        <v>6</v>
      </c>
      <c r="J5" s="58">
        <v>6</v>
      </c>
      <c r="K5" s="58">
        <v>6</v>
      </c>
      <c r="L5" s="58">
        <v>6</v>
      </c>
      <c r="M5" s="58">
        <v>6</v>
      </c>
      <c r="N5" s="59">
        <v>56</v>
      </c>
    </row>
    <row r="6" spans="1:14" x14ac:dyDescent="0.2">
      <c r="A6" s="68" t="s">
        <v>23</v>
      </c>
      <c r="B6" s="68"/>
      <c r="C6" s="68"/>
      <c r="D6" s="68"/>
      <c r="E6" s="58">
        <v>8</v>
      </c>
      <c r="F6" s="58">
        <v>8</v>
      </c>
      <c r="G6" s="58">
        <v>8</v>
      </c>
      <c r="H6" s="58">
        <v>6</v>
      </c>
      <c r="I6" s="58">
        <v>6</v>
      </c>
      <c r="J6" s="58">
        <v>6</v>
      </c>
      <c r="K6" s="58">
        <v>6</v>
      </c>
      <c r="L6" s="58">
        <v>6</v>
      </c>
      <c r="M6" s="58">
        <v>6</v>
      </c>
      <c r="N6" s="59">
        <v>60</v>
      </c>
    </row>
    <row r="7" spans="1:14" x14ac:dyDescent="0.2">
      <c r="A7" s="68" t="s">
        <v>24</v>
      </c>
      <c r="B7" s="68"/>
      <c r="C7" s="68"/>
      <c r="D7" s="68"/>
      <c r="E7" s="58">
        <v>20</v>
      </c>
      <c r="F7" s="58">
        <v>8</v>
      </c>
      <c r="G7" s="58">
        <v>8</v>
      </c>
      <c r="H7" s="58">
        <v>8</v>
      </c>
      <c r="I7" s="58">
        <v>8</v>
      </c>
      <c r="J7" s="58">
        <v>8</v>
      </c>
      <c r="K7" s="58">
        <v>8</v>
      </c>
      <c r="L7" s="58">
        <v>8</v>
      </c>
      <c r="M7" s="58">
        <v>8</v>
      </c>
      <c r="N7" s="59">
        <v>84</v>
      </c>
    </row>
  </sheetData>
  <mergeCells count="5">
    <mergeCell ref="A7:D7"/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H5" sqref="H5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6.25" customHeight="1" x14ac:dyDescent="0.2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>
        <f>'1'!I1</f>
        <v>1</v>
      </c>
      <c r="C4" s="4">
        <f>'2'!I1</f>
        <v>2</v>
      </c>
      <c r="D4" s="4">
        <f>'3'!I1</f>
        <v>3</v>
      </c>
      <c r="E4" s="4">
        <f>'4'!I1</f>
        <v>4</v>
      </c>
      <c r="F4" s="4">
        <f>'5'!I1</f>
        <v>5</v>
      </c>
      <c r="G4" s="4">
        <f>'6'!I1</f>
        <v>6</v>
      </c>
      <c r="H4" s="11">
        <f>'7'!I1</f>
        <v>7</v>
      </c>
      <c r="I4" s="5" t="s">
        <v>2</v>
      </c>
      <c r="J4" s="6" t="s">
        <v>4</v>
      </c>
    </row>
    <row r="5" spans="1:12" ht="16.5" customHeight="1" x14ac:dyDescent="0.2">
      <c r="A5" s="8" t="str">
        <f>'1'!A4:D4</f>
        <v>Acustrategy</v>
      </c>
      <c r="B5" s="9">
        <f>'1'!N4</f>
        <v>54</v>
      </c>
      <c r="C5" s="9">
        <f>'2'!N4</f>
        <v>61.8</v>
      </c>
      <c r="D5" s="9">
        <f>'3'!N4</f>
        <v>32</v>
      </c>
      <c r="E5" s="9">
        <f>'4'!N4</f>
        <v>68</v>
      </c>
      <c r="F5" s="9">
        <f>'5'!N4</f>
        <v>44</v>
      </c>
      <c r="G5" s="9">
        <f>'6'!N4</f>
        <v>62</v>
      </c>
      <c r="H5" s="9">
        <f>'7'!F4+'7'!G4+'7'!H4+'7'!I4+'7'!J4+'7'!K4+'7'!L4+'7'!M4</f>
        <v>50</v>
      </c>
      <c r="I5" s="9">
        <f>AVERAGE(B5:H5)</f>
        <v>53.114285714285714</v>
      </c>
      <c r="J5" s="10">
        <f>RANK(I5,$I$5:$I$8,0)</f>
        <v>2</v>
      </c>
    </row>
    <row r="6" spans="1:12" ht="16.5" customHeight="1" x14ac:dyDescent="0.2">
      <c r="A6" s="8" t="str">
        <f>'1'!A5:D5</f>
        <v>Ambonare</v>
      </c>
      <c r="B6" s="9">
        <f>'1'!N5</f>
        <v>46</v>
      </c>
      <c r="C6" s="9">
        <f>'2'!N5</f>
        <v>40.6</v>
      </c>
      <c r="D6" s="9">
        <f>'3'!N5</f>
        <v>34</v>
      </c>
      <c r="E6" s="9">
        <f>'4'!N5</f>
        <v>50</v>
      </c>
      <c r="F6" s="9">
        <f>'5'!N5</f>
        <v>46</v>
      </c>
      <c r="G6" s="9">
        <f>'6'!N5</f>
        <v>72</v>
      </c>
      <c r="H6" s="9">
        <f>'7'!F5+'7'!G5+'7'!H5+'7'!I5+'7'!J5+'7'!K5+'7'!L5+'7'!M5</f>
        <v>48</v>
      </c>
      <c r="I6" s="9">
        <f t="shared" ref="I6:I8" si="0">AVERAGE(B6:H6)</f>
        <v>48.085714285714289</v>
      </c>
      <c r="J6" s="10">
        <f t="shared" ref="J6:J8" si="1">RANK(I6,$I$5:$I$8,0)</f>
        <v>3</v>
      </c>
    </row>
    <row r="7" spans="1:12" ht="16.5" customHeight="1" x14ac:dyDescent="0.2">
      <c r="A7" s="8" t="str">
        <f>'1'!A6:D6</f>
        <v>Strategy Resource Group</v>
      </c>
      <c r="B7" s="9">
        <f>'1'!N6</f>
        <v>46</v>
      </c>
      <c r="C7" s="9">
        <f>'2'!N6</f>
        <v>37.6</v>
      </c>
      <c r="D7" s="9">
        <f>'3'!N6</f>
        <v>26</v>
      </c>
      <c r="E7" s="9">
        <f>'4'!N6</f>
        <v>50</v>
      </c>
      <c r="F7" s="9">
        <f>'5'!N6</f>
        <v>48</v>
      </c>
      <c r="G7" s="9">
        <f>'6'!N6</f>
        <v>62</v>
      </c>
      <c r="H7" s="9">
        <f>'7'!F6+'7'!G6+'7'!H6+'7'!I6+'7'!J6+'7'!K6+'7'!L6+'7'!M6</f>
        <v>52</v>
      </c>
      <c r="I7" s="9">
        <f t="shared" si="0"/>
        <v>45.942857142857143</v>
      </c>
      <c r="J7" s="10">
        <f t="shared" si="1"/>
        <v>4</v>
      </c>
    </row>
    <row r="8" spans="1:12" x14ac:dyDescent="0.2">
      <c r="A8" s="8" t="str">
        <f>'1'!A7:D7</f>
        <v>The Fuse Group</v>
      </c>
      <c r="B8" s="9">
        <f>'1'!N7</f>
        <v>49</v>
      </c>
      <c r="C8" s="9">
        <f>'2'!N7</f>
        <v>55.8</v>
      </c>
      <c r="D8" s="9">
        <f>'3'!N7</f>
        <v>44</v>
      </c>
      <c r="E8" s="9">
        <f>'4'!N7</f>
        <v>62</v>
      </c>
      <c r="F8" s="9">
        <f>'5'!N7</f>
        <v>60</v>
      </c>
      <c r="G8" s="9">
        <f>'6'!N7</f>
        <v>78</v>
      </c>
      <c r="H8" s="9">
        <f>'7'!F7+'7'!G7+'7'!H7+'7'!I7+'7'!J7+'7'!K7+'7'!L7+'7'!M7</f>
        <v>64</v>
      </c>
      <c r="I8" s="9">
        <f t="shared" si="0"/>
        <v>58.971428571428575</v>
      </c>
      <c r="J8" s="10">
        <f t="shared" si="1"/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5" sqref="C5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70" t="s">
        <v>12</v>
      </c>
      <c r="B1" s="70"/>
      <c r="C1" s="70"/>
      <c r="D1" s="70"/>
    </row>
    <row r="2" spans="1:4" ht="48.75" customHeight="1" x14ac:dyDescent="0.2">
      <c r="A2" s="71" t="str">
        <f>Technical!A2</f>
        <v>Evaluation Matrix RFP730-16141 High-Quality Mobile Marketing Campaign</v>
      </c>
      <c r="B2" s="71"/>
      <c r="C2" s="71"/>
      <c r="D2" s="71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>
        <f>'7'!I1</f>
        <v>7</v>
      </c>
      <c r="C4" s="5" t="s">
        <v>13</v>
      </c>
      <c r="D4" s="6" t="s">
        <v>4</v>
      </c>
    </row>
    <row r="5" spans="1:4" ht="16.5" customHeight="1" x14ac:dyDescent="0.2">
      <c r="A5" s="8" t="str">
        <f>'7'!A4:D4</f>
        <v>Acustrategy</v>
      </c>
      <c r="B5" s="9">
        <f>'7'!E4</f>
        <v>12</v>
      </c>
      <c r="C5" s="9">
        <f>AVERAGE(B5)</f>
        <v>12</v>
      </c>
      <c r="D5" s="10">
        <f>RANK(C5,$C$5:$C$8,0)</f>
        <v>2</v>
      </c>
    </row>
    <row r="6" spans="1:4" ht="16.5" customHeight="1" x14ac:dyDescent="0.2">
      <c r="A6" s="8" t="str">
        <f>'7'!A5:D5</f>
        <v>Ambonare</v>
      </c>
      <c r="B6" s="9">
        <f>'7'!E5</f>
        <v>8</v>
      </c>
      <c r="C6" s="9">
        <f t="shared" ref="C6:C8" si="0">AVERAGE(B6)</f>
        <v>8</v>
      </c>
      <c r="D6" s="10">
        <f t="shared" ref="D6:D8" si="1">RANK(C6,$C$5:$C$8,0)</f>
        <v>3</v>
      </c>
    </row>
    <row r="7" spans="1:4" ht="16.5" customHeight="1" x14ac:dyDescent="0.2">
      <c r="A7" s="8" t="str">
        <f>'7'!A6:D6</f>
        <v>Strategy Resource Group</v>
      </c>
      <c r="B7" s="9">
        <f>'7'!E6</f>
        <v>8</v>
      </c>
      <c r="C7" s="9">
        <f t="shared" si="0"/>
        <v>8</v>
      </c>
      <c r="D7" s="10">
        <f t="shared" si="1"/>
        <v>3</v>
      </c>
    </row>
    <row r="8" spans="1:4" x14ac:dyDescent="0.2">
      <c r="A8" s="8" t="str">
        <f>'7'!A7:D7</f>
        <v>The Fuse Group</v>
      </c>
      <c r="B8" s="9">
        <f>'7'!E7</f>
        <v>20</v>
      </c>
      <c r="C8" s="9">
        <f t="shared" si="0"/>
        <v>20</v>
      </c>
      <c r="D8" s="10">
        <f t="shared" si="1"/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Jamil, Hasan R</cp:lastModifiedBy>
  <cp:lastPrinted>2013-06-21T21:40:12Z</cp:lastPrinted>
  <dcterms:created xsi:type="dcterms:W3CDTF">2013-06-21T21:38:22Z</dcterms:created>
  <dcterms:modified xsi:type="dcterms:W3CDTF">2016-09-14T18:51:58Z</dcterms:modified>
</cp:coreProperties>
</file>