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740" yWindow="-180" windowWidth="17115" windowHeight="9855" activeTab="10"/>
  </bookViews>
  <sheets>
    <sheet name="1" sheetId="2" r:id="rId1"/>
    <sheet name="2" sheetId="3" r:id="rId2"/>
    <sheet name="3" sheetId="5" r:id="rId3"/>
    <sheet name="4" sheetId="9" r:id="rId4"/>
    <sheet name="5" sheetId="10" r:id="rId5"/>
    <sheet name="6" sheetId="11" r:id="rId6"/>
    <sheet name="7" sheetId="4" r:id="rId7"/>
    <sheet name="Technical" sheetId="1" r:id="rId8"/>
    <sheet name="Non-Technical" sheetId="6" r:id="rId9"/>
    <sheet name="Summary" sheetId="7" r:id="rId10"/>
    <sheet name="Evaluation Matrix" sheetId="12" r:id="rId11"/>
  </sheets>
  <externalReferences>
    <externalReference r:id="rId12"/>
  </externalReferences>
  <calcPr calcId="145621"/>
</workbook>
</file>

<file path=xl/calcChain.xml><?xml version="1.0" encoding="utf-8"?>
<calcChain xmlns="http://schemas.openxmlformats.org/spreadsheetml/2006/main">
  <c r="Q31" i="12" l="1"/>
  <c r="N31" i="12"/>
  <c r="K31" i="12"/>
  <c r="R31" i="12" s="1"/>
  <c r="H31" i="12"/>
  <c r="E31" i="12"/>
  <c r="B31" i="12"/>
  <c r="R30" i="12"/>
  <c r="Q30" i="12"/>
  <c r="N30" i="12"/>
  <c r="K30" i="12"/>
  <c r="H30" i="12"/>
  <c r="E30" i="12"/>
  <c r="B30" i="12"/>
  <c r="B29" i="12"/>
  <c r="R28" i="12"/>
  <c r="Q28" i="12"/>
  <c r="N28" i="12"/>
  <c r="K28" i="12"/>
  <c r="H28" i="12"/>
  <c r="E28" i="12"/>
  <c r="B28" i="12"/>
  <c r="Q27" i="12"/>
  <c r="N27" i="12"/>
  <c r="K27" i="12"/>
  <c r="H27" i="12"/>
  <c r="E27" i="12"/>
  <c r="R27" i="12" s="1"/>
  <c r="B27" i="12"/>
  <c r="Q26" i="12"/>
  <c r="R26" i="12" s="1"/>
  <c r="N26" i="12"/>
  <c r="K26" i="12"/>
  <c r="H26" i="12"/>
  <c r="E26" i="12"/>
  <c r="B26" i="12"/>
  <c r="Q25" i="12"/>
  <c r="N25" i="12"/>
  <c r="K25" i="12"/>
  <c r="R25" i="12" s="1"/>
  <c r="H25" i="12"/>
  <c r="E25" i="12"/>
  <c r="B25" i="12"/>
  <c r="Q24" i="12"/>
  <c r="N24" i="12"/>
  <c r="K24" i="12"/>
  <c r="R24" i="12" s="1"/>
  <c r="H24" i="12"/>
  <c r="E24" i="12"/>
  <c r="B24" i="12"/>
  <c r="Q23" i="12"/>
  <c r="N23" i="12"/>
  <c r="K23" i="12"/>
  <c r="H23" i="12"/>
  <c r="R23" i="12" s="1"/>
  <c r="E23" i="12"/>
  <c r="B23" i="12"/>
  <c r="Q22" i="12"/>
  <c r="N22" i="12"/>
  <c r="K22" i="12"/>
  <c r="H22" i="12"/>
  <c r="R22" i="12" s="1"/>
  <c r="E22" i="12"/>
  <c r="B22" i="12"/>
  <c r="Q21" i="12"/>
  <c r="N21" i="12"/>
  <c r="K21" i="12"/>
  <c r="R21" i="12" s="1"/>
  <c r="H21" i="12"/>
  <c r="E21" i="12"/>
  <c r="B21" i="12"/>
  <c r="R20" i="12"/>
  <c r="Q20" i="12"/>
  <c r="N20" i="12"/>
  <c r="K20" i="12"/>
  <c r="H20" i="12"/>
  <c r="E20" i="12"/>
  <c r="B20" i="12"/>
  <c r="Q19" i="12"/>
  <c r="R19" i="12" s="1"/>
  <c r="N19" i="12"/>
  <c r="K19" i="12"/>
  <c r="H19" i="12"/>
  <c r="E19" i="12"/>
  <c r="B19" i="12"/>
  <c r="Q18" i="12"/>
  <c r="N18" i="12"/>
  <c r="K18" i="12"/>
  <c r="H18" i="12"/>
  <c r="R18" i="12" s="1"/>
  <c r="E18" i="12"/>
  <c r="B18" i="12"/>
  <c r="B17" i="12"/>
  <c r="Q16" i="12"/>
  <c r="N16" i="12"/>
  <c r="K16" i="12"/>
  <c r="H16" i="12"/>
  <c r="R16" i="12" s="1"/>
  <c r="E16" i="12"/>
  <c r="B16" i="12"/>
  <c r="Q15" i="12"/>
  <c r="N15" i="12"/>
  <c r="K15" i="12"/>
  <c r="R15" i="12" s="1"/>
  <c r="H15" i="12"/>
  <c r="E15" i="12"/>
  <c r="B15" i="12"/>
  <c r="Q14" i="12"/>
  <c r="N14" i="12"/>
  <c r="K14" i="12"/>
  <c r="R14" i="12" s="1"/>
  <c r="H14" i="12"/>
  <c r="E14" i="12"/>
  <c r="B14" i="12"/>
  <c r="Q13" i="12"/>
  <c r="N13" i="12"/>
  <c r="K13" i="12"/>
  <c r="H13" i="12"/>
  <c r="R13" i="12" s="1"/>
  <c r="E13" i="12"/>
  <c r="B13" i="12"/>
  <c r="Q12" i="12"/>
  <c r="N12" i="12"/>
  <c r="K12" i="12"/>
  <c r="H12" i="12"/>
  <c r="E12" i="12"/>
  <c r="R12" i="12" s="1"/>
  <c r="B12" i="12"/>
  <c r="Q11" i="12"/>
  <c r="N11" i="12"/>
  <c r="K11" i="12"/>
  <c r="R11" i="12" s="1"/>
  <c r="H11" i="12"/>
  <c r="E11" i="12"/>
  <c r="B11" i="12"/>
  <c r="R10" i="12"/>
  <c r="Q10" i="12"/>
  <c r="N10" i="12"/>
  <c r="K10" i="12"/>
  <c r="H10" i="12"/>
  <c r="E10" i="12"/>
  <c r="B10" i="12"/>
  <c r="Q9" i="12"/>
  <c r="R9" i="12" s="1"/>
  <c r="N9" i="12"/>
  <c r="K9" i="12"/>
  <c r="H9" i="12"/>
  <c r="E9" i="12"/>
  <c r="B9" i="12"/>
  <c r="B8" i="12"/>
  <c r="E1" i="12"/>
  <c r="L28" i="7" l="1"/>
  <c r="L27" i="7"/>
  <c r="L16" i="7"/>
  <c r="L17" i="7"/>
  <c r="L18" i="7"/>
  <c r="L19" i="7"/>
  <c r="L20" i="7"/>
  <c r="L21" i="7"/>
  <c r="L22" i="7"/>
  <c r="L23" i="7"/>
  <c r="L24" i="7"/>
  <c r="L25" i="7"/>
  <c r="L15" i="7"/>
  <c r="L7" i="7"/>
  <c r="L8" i="7"/>
  <c r="L9" i="7"/>
  <c r="L10" i="7"/>
  <c r="L11" i="7"/>
  <c r="L12" i="7"/>
  <c r="L13" i="7"/>
  <c r="L6" i="7"/>
  <c r="A27" i="7"/>
  <c r="B27" i="7"/>
  <c r="C27" i="7"/>
  <c r="D27" i="7"/>
  <c r="E27" i="7"/>
  <c r="F27" i="7"/>
  <c r="G27" i="7"/>
  <c r="H27" i="7"/>
  <c r="J27" i="7"/>
  <c r="A28" i="7"/>
  <c r="B28" i="7"/>
  <c r="C28" i="7"/>
  <c r="I28" i="7" s="1"/>
  <c r="K28" i="7" s="1"/>
  <c r="D28" i="7"/>
  <c r="E28" i="7"/>
  <c r="F28" i="7"/>
  <c r="G28" i="7"/>
  <c r="H28" i="7"/>
  <c r="J28" i="7"/>
  <c r="A6" i="7"/>
  <c r="B6" i="7"/>
  <c r="I6" i="7" s="1"/>
  <c r="K6" i="7" s="1"/>
  <c r="C6" i="7"/>
  <c r="D6" i="7"/>
  <c r="E6" i="7"/>
  <c r="F6" i="7"/>
  <c r="G6" i="7"/>
  <c r="H6" i="7"/>
  <c r="J6" i="7"/>
  <c r="A7" i="7"/>
  <c r="B7" i="7"/>
  <c r="C7" i="7"/>
  <c r="D7" i="7"/>
  <c r="E7" i="7"/>
  <c r="F7" i="7"/>
  <c r="G7" i="7"/>
  <c r="H7" i="7"/>
  <c r="J7" i="7"/>
  <c r="A8" i="7"/>
  <c r="B8" i="7"/>
  <c r="C8" i="7"/>
  <c r="D8" i="7"/>
  <c r="E8" i="7"/>
  <c r="F8" i="7"/>
  <c r="G8" i="7"/>
  <c r="H8" i="7"/>
  <c r="J8" i="7"/>
  <c r="A9" i="7"/>
  <c r="B9" i="7"/>
  <c r="C9" i="7"/>
  <c r="D9" i="7"/>
  <c r="E9" i="7"/>
  <c r="F9" i="7"/>
  <c r="G9" i="7"/>
  <c r="H9" i="7"/>
  <c r="J9" i="7"/>
  <c r="A10" i="7"/>
  <c r="B10" i="7"/>
  <c r="C10" i="7"/>
  <c r="D10" i="7"/>
  <c r="E10" i="7"/>
  <c r="F10" i="7"/>
  <c r="G10" i="7"/>
  <c r="H10" i="7"/>
  <c r="J10" i="7"/>
  <c r="A11" i="7"/>
  <c r="B11" i="7"/>
  <c r="C11" i="7"/>
  <c r="D11" i="7"/>
  <c r="E11" i="7"/>
  <c r="F11" i="7"/>
  <c r="G11" i="7"/>
  <c r="H11" i="7"/>
  <c r="J11" i="7"/>
  <c r="A12" i="7"/>
  <c r="B12" i="7"/>
  <c r="C12" i="7"/>
  <c r="D12" i="7"/>
  <c r="E12" i="7"/>
  <c r="F12" i="7"/>
  <c r="G12" i="7"/>
  <c r="H12" i="7"/>
  <c r="J12" i="7"/>
  <c r="A13" i="7"/>
  <c r="B13" i="7"/>
  <c r="C13" i="7"/>
  <c r="D13" i="7"/>
  <c r="E13" i="7"/>
  <c r="F13" i="7"/>
  <c r="G13" i="7"/>
  <c r="H13" i="7"/>
  <c r="J13" i="7"/>
  <c r="A14" i="7"/>
  <c r="A15" i="7"/>
  <c r="B15" i="7"/>
  <c r="C15" i="7"/>
  <c r="D15" i="7"/>
  <c r="E15" i="7"/>
  <c r="F15" i="7"/>
  <c r="G15" i="7"/>
  <c r="H15" i="7"/>
  <c r="J15" i="7"/>
  <c r="A16" i="7"/>
  <c r="B16" i="7"/>
  <c r="C16" i="7"/>
  <c r="D16" i="7"/>
  <c r="E16" i="7"/>
  <c r="F16" i="7"/>
  <c r="G16" i="7"/>
  <c r="H16" i="7"/>
  <c r="J16" i="7"/>
  <c r="A17" i="7"/>
  <c r="B17" i="7"/>
  <c r="C17" i="7"/>
  <c r="D17" i="7"/>
  <c r="E17" i="7"/>
  <c r="F17" i="7"/>
  <c r="G17" i="7"/>
  <c r="H17" i="7"/>
  <c r="J17" i="7"/>
  <c r="A18" i="7"/>
  <c r="B18" i="7"/>
  <c r="C18" i="7"/>
  <c r="D18" i="7"/>
  <c r="E18" i="7"/>
  <c r="F18" i="7"/>
  <c r="G18" i="7"/>
  <c r="H18" i="7"/>
  <c r="J18" i="7"/>
  <c r="A19" i="7"/>
  <c r="B19" i="7"/>
  <c r="C19" i="7"/>
  <c r="D19" i="7"/>
  <c r="E19" i="7"/>
  <c r="F19" i="7"/>
  <c r="G19" i="7"/>
  <c r="H19" i="7"/>
  <c r="J19" i="7"/>
  <c r="A20" i="7"/>
  <c r="B20" i="7"/>
  <c r="C20" i="7"/>
  <c r="D20" i="7"/>
  <c r="E20" i="7"/>
  <c r="F20" i="7"/>
  <c r="G20" i="7"/>
  <c r="H20" i="7"/>
  <c r="J20" i="7"/>
  <c r="A21" i="7"/>
  <c r="B21" i="7"/>
  <c r="C21" i="7"/>
  <c r="D21" i="7"/>
  <c r="E21" i="7"/>
  <c r="F21" i="7"/>
  <c r="G21" i="7"/>
  <c r="H21" i="7"/>
  <c r="J21" i="7"/>
  <c r="A22" i="7"/>
  <c r="B22" i="7"/>
  <c r="I22" i="7" s="1"/>
  <c r="K22" i="7" s="1"/>
  <c r="C22" i="7"/>
  <c r="D22" i="7"/>
  <c r="E22" i="7"/>
  <c r="F22" i="7"/>
  <c r="G22" i="7"/>
  <c r="H22" i="7"/>
  <c r="J22" i="7"/>
  <c r="A23" i="7"/>
  <c r="B23" i="7"/>
  <c r="C23" i="7"/>
  <c r="D23" i="7"/>
  <c r="E23" i="7"/>
  <c r="F23" i="7"/>
  <c r="G23" i="7"/>
  <c r="H23" i="7"/>
  <c r="J23" i="7"/>
  <c r="A24" i="7"/>
  <c r="B24" i="7"/>
  <c r="C24" i="7"/>
  <c r="D24" i="7"/>
  <c r="E24" i="7"/>
  <c r="F24" i="7"/>
  <c r="G24" i="7"/>
  <c r="H24" i="7"/>
  <c r="J24" i="7"/>
  <c r="A25" i="7"/>
  <c r="B25" i="7"/>
  <c r="C25" i="7"/>
  <c r="D25" i="7"/>
  <c r="E25" i="7"/>
  <c r="F25" i="7"/>
  <c r="G25" i="7"/>
  <c r="H25" i="7"/>
  <c r="J25" i="7"/>
  <c r="A26" i="7"/>
  <c r="D28" i="6"/>
  <c r="D27" i="6"/>
  <c r="D16" i="6"/>
  <c r="D17" i="6"/>
  <c r="D18" i="6"/>
  <c r="D19" i="6"/>
  <c r="D20" i="6"/>
  <c r="D21" i="6"/>
  <c r="D22" i="6"/>
  <c r="D23" i="6"/>
  <c r="D24" i="6"/>
  <c r="D25" i="6"/>
  <c r="D15" i="6"/>
  <c r="D7" i="6"/>
  <c r="D8" i="6"/>
  <c r="D9" i="6"/>
  <c r="D10" i="6"/>
  <c r="D11" i="6"/>
  <c r="D12" i="6"/>
  <c r="D13" i="6"/>
  <c r="D6" i="6"/>
  <c r="A26" i="6"/>
  <c r="A27" i="6"/>
  <c r="B27" i="6"/>
  <c r="C27" i="6"/>
  <c r="A28" i="6"/>
  <c r="B28" i="6"/>
  <c r="C28" i="6"/>
  <c r="A6" i="6"/>
  <c r="B6" i="6"/>
  <c r="C6" i="6"/>
  <c r="A7" i="6"/>
  <c r="B7" i="6"/>
  <c r="C7" i="6" s="1"/>
  <c r="A8" i="6"/>
  <c r="B8" i="6"/>
  <c r="C8" i="6"/>
  <c r="A9" i="6"/>
  <c r="B9" i="6"/>
  <c r="C9" i="6" s="1"/>
  <c r="A10" i="6"/>
  <c r="B10" i="6"/>
  <c r="C10" i="6" s="1"/>
  <c r="A11" i="6"/>
  <c r="B11" i="6"/>
  <c r="C11" i="6" s="1"/>
  <c r="A12" i="6"/>
  <c r="B12" i="6"/>
  <c r="C12" i="6" s="1"/>
  <c r="A13" i="6"/>
  <c r="B13" i="6"/>
  <c r="C13" i="6" s="1"/>
  <c r="A14" i="6"/>
  <c r="A15" i="6"/>
  <c r="B15" i="6"/>
  <c r="C15" i="6" s="1"/>
  <c r="A16" i="6"/>
  <c r="B16" i="6"/>
  <c r="C16" i="6"/>
  <c r="A17" i="6"/>
  <c r="B17" i="6"/>
  <c r="C17" i="6" s="1"/>
  <c r="A18" i="6"/>
  <c r="B18" i="6"/>
  <c r="C18" i="6"/>
  <c r="A19" i="6"/>
  <c r="B19" i="6"/>
  <c r="C19" i="6" s="1"/>
  <c r="A20" i="6"/>
  <c r="B20" i="6"/>
  <c r="C20" i="6" s="1"/>
  <c r="A21" i="6"/>
  <c r="B21" i="6"/>
  <c r="C21" i="6" s="1"/>
  <c r="A22" i="6"/>
  <c r="B22" i="6"/>
  <c r="C22" i="6"/>
  <c r="A23" i="6"/>
  <c r="B23" i="6"/>
  <c r="C23" i="6" s="1"/>
  <c r="A24" i="6"/>
  <c r="B24" i="6"/>
  <c r="C24" i="6"/>
  <c r="A25" i="6"/>
  <c r="B25" i="6"/>
  <c r="C25" i="6" s="1"/>
  <c r="J28" i="1"/>
  <c r="J27" i="1"/>
  <c r="J16" i="1"/>
  <c r="J17" i="1"/>
  <c r="J18" i="1"/>
  <c r="J19" i="1"/>
  <c r="J20" i="1"/>
  <c r="J21" i="1"/>
  <c r="J22" i="1"/>
  <c r="J23" i="1"/>
  <c r="J24" i="1"/>
  <c r="J25" i="1"/>
  <c r="J15" i="1"/>
  <c r="J7" i="1"/>
  <c r="J8" i="1"/>
  <c r="J9" i="1"/>
  <c r="J10" i="1"/>
  <c r="J11" i="1"/>
  <c r="J12" i="1"/>
  <c r="J13" i="1"/>
  <c r="J6" i="1"/>
  <c r="A6" i="1"/>
  <c r="B6" i="1"/>
  <c r="C6" i="1"/>
  <c r="D6" i="1"/>
  <c r="E6" i="1"/>
  <c r="F6" i="1"/>
  <c r="G6" i="1"/>
  <c r="H6" i="1"/>
  <c r="A7" i="1"/>
  <c r="B7" i="1"/>
  <c r="C7" i="1"/>
  <c r="D7" i="1"/>
  <c r="E7" i="1"/>
  <c r="F7" i="1"/>
  <c r="G7" i="1"/>
  <c r="H7" i="1"/>
  <c r="A8" i="1"/>
  <c r="B8" i="1"/>
  <c r="C8" i="1"/>
  <c r="D8" i="1"/>
  <c r="E8" i="1"/>
  <c r="F8" i="1"/>
  <c r="G8" i="1"/>
  <c r="H8" i="1"/>
  <c r="A9" i="1"/>
  <c r="B9" i="1"/>
  <c r="C9" i="1"/>
  <c r="D9" i="1"/>
  <c r="E9" i="1"/>
  <c r="F9" i="1"/>
  <c r="G9" i="1"/>
  <c r="H9" i="1"/>
  <c r="A10" i="1"/>
  <c r="B10" i="1"/>
  <c r="C10" i="1"/>
  <c r="D10" i="1"/>
  <c r="E10" i="1"/>
  <c r="F10" i="1"/>
  <c r="G10" i="1"/>
  <c r="H10" i="1"/>
  <c r="A11" i="1"/>
  <c r="B11" i="1"/>
  <c r="C11" i="1"/>
  <c r="D11" i="1"/>
  <c r="E11" i="1"/>
  <c r="F11" i="1"/>
  <c r="G11" i="1"/>
  <c r="H11" i="1"/>
  <c r="A12" i="1"/>
  <c r="B12" i="1"/>
  <c r="C12" i="1"/>
  <c r="D12" i="1"/>
  <c r="E12" i="1"/>
  <c r="F12" i="1"/>
  <c r="G12" i="1"/>
  <c r="H12" i="1"/>
  <c r="A13" i="1"/>
  <c r="B13" i="1"/>
  <c r="C13" i="1"/>
  <c r="D13" i="1"/>
  <c r="E13" i="1"/>
  <c r="F13" i="1"/>
  <c r="G13" i="1"/>
  <c r="H13" i="1"/>
  <c r="A14" i="1"/>
  <c r="A15" i="1"/>
  <c r="B15" i="1"/>
  <c r="C15" i="1"/>
  <c r="D15" i="1"/>
  <c r="E15" i="1"/>
  <c r="F15" i="1"/>
  <c r="G15" i="1"/>
  <c r="H15" i="1"/>
  <c r="A16" i="1"/>
  <c r="B16" i="1"/>
  <c r="C16" i="1"/>
  <c r="D16" i="1"/>
  <c r="E16" i="1"/>
  <c r="F16" i="1"/>
  <c r="G16" i="1"/>
  <c r="H16" i="1"/>
  <c r="A17" i="1"/>
  <c r="B17" i="1"/>
  <c r="C17" i="1"/>
  <c r="D17" i="1"/>
  <c r="E17" i="1"/>
  <c r="F17" i="1"/>
  <c r="G17" i="1"/>
  <c r="H17" i="1"/>
  <c r="A18" i="1"/>
  <c r="B18" i="1"/>
  <c r="C18" i="1"/>
  <c r="D18" i="1"/>
  <c r="E18" i="1"/>
  <c r="F18" i="1"/>
  <c r="G18" i="1"/>
  <c r="H18" i="1"/>
  <c r="A19" i="1"/>
  <c r="B19" i="1"/>
  <c r="C19" i="1"/>
  <c r="D19" i="1"/>
  <c r="E19" i="1"/>
  <c r="F19" i="1"/>
  <c r="G19" i="1"/>
  <c r="H19" i="1"/>
  <c r="A20" i="1"/>
  <c r="B20" i="1"/>
  <c r="C20" i="1"/>
  <c r="D20" i="1"/>
  <c r="E20" i="1"/>
  <c r="F20" i="1"/>
  <c r="G20" i="1"/>
  <c r="H20" i="1"/>
  <c r="A21" i="1"/>
  <c r="B21" i="1"/>
  <c r="C21" i="1"/>
  <c r="D21" i="1"/>
  <c r="E21" i="1"/>
  <c r="F21" i="1"/>
  <c r="G21" i="1"/>
  <c r="H21" i="1"/>
  <c r="A22" i="1"/>
  <c r="B22" i="1"/>
  <c r="C22" i="1"/>
  <c r="D22" i="1"/>
  <c r="E22" i="1"/>
  <c r="F22" i="1"/>
  <c r="G22" i="1"/>
  <c r="H22" i="1"/>
  <c r="A23" i="1"/>
  <c r="B23" i="1"/>
  <c r="C23" i="1"/>
  <c r="D23" i="1"/>
  <c r="E23" i="1"/>
  <c r="F23" i="1"/>
  <c r="G23" i="1"/>
  <c r="H23" i="1"/>
  <c r="A24" i="1"/>
  <c r="B24" i="1"/>
  <c r="C24" i="1"/>
  <c r="D24" i="1"/>
  <c r="I24" i="1" s="1"/>
  <c r="E24" i="1"/>
  <c r="F24" i="1"/>
  <c r="G24" i="1"/>
  <c r="H24" i="1"/>
  <c r="A25" i="1"/>
  <c r="B25" i="1"/>
  <c r="C25" i="1"/>
  <c r="D25" i="1"/>
  <c r="E25" i="1"/>
  <c r="F25" i="1"/>
  <c r="G25" i="1"/>
  <c r="H25" i="1"/>
  <c r="A26" i="1"/>
  <c r="A27" i="1"/>
  <c r="B27" i="1"/>
  <c r="C27" i="1"/>
  <c r="D27" i="1"/>
  <c r="E27" i="1"/>
  <c r="F27" i="1"/>
  <c r="G27" i="1"/>
  <c r="H27" i="1"/>
  <c r="A28" i="1"/>
  <c r="B28" i="1"/>
  <c r="C28" i="1"/>
  <c r="D28" i="1"/>
  <c r="E28" i="1"/>
  <c r="F28" i="1"/>
  <c r="G28" i="1"/>
  <c r="H28" i="1"/>
  <c r="J6" i="11"/>
  <c r="J7" i="11"/>
  <c r="J8" i="11"/>
  <c r="J9" i="11"/>
  <c r="J10" i="11"/>
  <c r="J11" i="11"/>
  <c r="J12" i="11"/>
  <c r="J14" i="11"/>
  <c r="J15" i="11"/>
  <c r="J16" i="11"/>
  <c r="J17" i="11"/>
  <c r="J18" i="11"/>
  <c r="J19" i="11"/>
  <c r="J20" i="11"/>
  <c r="J21" i="11"/>
  <c r="J22" i="11"/>
  <c r="J23" i="11"/>
  <c r="J24" i="11"/>
  <c r="J26" i="11"/>
  <c r="J27" i="11"/>
  <c r="J5" i="11"/>
  <c r="J6" i="10"/>
  <c r="J7" i="10"/>
  <c r="J8" i="10"/>
  <c r="J9" i="10"/>
  <c r="J10" i="10"/>
  <c r="J11" i="10"/>
  <c r="J12" i="10"/>
  <c r="J14" i="10"/>
  <c r="J15" i="10"/>
  <c r="J16" i="10"/>
  <c r="J17" i="10"/>
  <c r="J18" i="10"/>
  <c r="J19" i="10"/>
  <c r="J20" i="10"/>
  <c r="J21" i="10"/>
  <c r="J22" i="10"/>
  <c r="J23" i="10"/>
  <c r="J24" i="10"/>
  <c r="J26" i="10"/>
  <c r="J27" i="10"/>
  <c r="J5" i="10"/>
  <c r="J6" i="9"/>
  <c r="J7" i="9"/>
  <c r="J8" i="9"/>
  <c r="J9" i="9"/>
  <c r="J10" i="9"/>
  <c r="J11" i="9"/>
  <c r="J12" i="9"/>
  <c r="J14" i="9"/>
  <c r="J15" i="9"/>
  <c r="J16" i="9"/>
  <c r="J17" i="9"/>
  <c r="J18" i="9"/>
  <c r="J19" i="9"/>
  <c r="J20" i="9"/>
  <c r="J21" i="9"/>
  <c r="J22" i="9"/>
  <c r="J23" i="9"/>
  <c r="J24" i="9"/>
  <c r="J26" i="9"/>
  <c r="J27" i="9"/>
  <c r="J5" i="9"/>
  <c r="J6" i="4"/>
  <c r="J7" i="4"/>
  <c r="J8" i="4"/>
  <c r="J9" i="4"/>
  <c r="J10" i="4"/>
  <c r="J11" i="4"/>
  <c r="J12" i="4"/>
  <c r="J14" i="4"/>
  <c r="J15" i="4"/>
  <c r="J16" i="4"/>
  <c r="J17" i="4"/>
  <c r="J18" i="4"/>
  <c r="J19" i="4"/>
  <c r="J20" i="4"/>
  <c r="J21" i="4"/>
  <c r="J22" i="4"/>
  <c r="J23" i="4"/>
  <c r="J24" i="4"/>
  <c r="J26" i="4"/>
  <c r="J27" i="4"/>
  <c r="J5" i="4"/>
  <c r="J6" i="5"/>
  <c r="J7" i="5"/>
  <c r="J8" i="5"/>
  <c r="J9" i="5"/>
  <c r="J10" i="5"/>
  <c r="J11" i="5"/>
  <c r="J12" i="5"/>
  <c r="J14" i="5"/>
  <c r="J15" i="5"/>
  <c r="J16" i="5"/>
  <c r="J17" i="5"/>
  <c r="J18" i="5"/>
  <c r="J19" i="5"/>
  <c r="J20" i="5"/>
  <c r="J21" i="5"/>
  <c r="J22" i="5"/>
  <c r="J23" i="5"/>
  <c r="J24" i="5"/>
  <c r="J26" i="5"/>
  <c r="J27" i="5"/>
  <c r="J5" i="5"/>
  <c r="J6" i="3"/>
  <c r="J7" i="3"/>
  <c r="J8" i="3"/>
  <c r="J9" i="3"/>
  <c r="J10" i="3"/>
  <c r="J11" i="3"/>
  <c r="J12" i="3"/>
  <c r="J14" i="3"/>
  <c r="J15" i="3"/>
  <c r="J16" i="3"/>
  <c r="J17" i="3"/>
  <c r="J18" i="3"/>
  <c r="J19" i="3"/>
  <c r="J20" i="3"/>
  <c r="J21" i="3"/>
  <c r="J22" i="3"/>
  <c r="J23" i="3"/>
  <c r="J24" i="3"/>
  <c r="J26" i="3"/>
  <c r="J27" i="3"/>
  <c r="J5" i="3"/>
  <c r="J6" i="2"/>
  <c r="J7" i="2"/>
  <c r="J8" i="2"/>
  <c r="J9" i="2"/>
  <c r="J10" i="2"/>
  <c r="J11" i="2"/>
  <c r="J12" i="2"/>
  <c r="J14" i="2"/>
  <c r="J15" i="2"/>
  <c r="J16" i="2"/>
  <c r="J17" i="2"/>
  <c r="J18" i="2"/>
  <c r="J19" i="2"/>
  <c r="J20" i="2"/>
  <c r="J21" i="2"/>
  <c r="J22" i="2"/>
  <c r="J23" i="2"/>
  <c r="J24" i="2"/>
  <c r="J26" i="2"/>
  <c r="J27" i="2"/>
  <c r="J5" i="2"/>
  <c r="I25" i="7" l="1"/>
  <c r="K25" i="7" s="1"/>
  <c r="I17" i="7"/>
  <c r="K17" i="7" s="1"/>
  <c r="I9" i="7"/>
  <c r="K9" i="7" s="1"/>
  <c r="I24" i="7"/>
  <c r="K24" i="7" s="1"/>
  <c r="I16" i="7"/>
  <c r="K16" i="7" s="1"/>
  <c r="I8" i="7"/>
  <c r="K8" i="7" s="1"/>
  <c r="I23" i="7"/>
  <c r="K23" i="7" s="1"/>
  <c r="I15" i="7"/>
  <c r="K15" i="7" s="1"/>
  <c r="I7" i="7"/>
  <c r="K7" i="7" s="1"/>
  <c r="I21" i="7"/>
  <c r="K21" i="7" s="1"/>
  <c r="I20" i="7"/>
  <c r="K20" i="7" s="1"/>
  <c r="I12" i="7"/>
  <c r="K12" i="7" s="1"/>
  <c r="I19" i="7"/>
  <c r="K19" i="7" s="1"/>
  <c r="I11" i="7"/>
  <c r="K11" i="7" s="1"/>
  <c r="I13" i="7"/>
  <c r="K13" i="7" s="1"/>
  <c r="I27" i="7"/>
  <c r="K27" i="7" s="1"/>
  <c r="I18" i="7"/>
  <c r="K18" i="7" s="1"/>
  <c r="I10" i="7"/>
  <c r="K10" i="7" s="1"/>
  <c r="I8" i="1"/>
  <c r="I10" i="1"/>
  <c r="I28" i="1"/>
  <c r="I12" i="1"/>
  <c r="I20" i="1"/>
  <c r="I19" i="1"/>
  <c r="I17" i="1"/>
  <c r="I16" i="1"/>
  <c r="I22" i="1"/>
  <c r="I27" i="1"/>
  <c r="I25" i="1"/>
  <c r="I18" i="1"/>
  <c r="I23" i="1"/>
  <c r="I21" i="1"/>
  <c r="I6" i="1"/>
  <c r="I11" i="1"/>
  <c r="I9" i="1"/>
  <c r="I15" i="1"/>
  <c r="I7" i="1"/>
  <c r="I13" i="1"/>
  <c r="A2" i="7"/>
  <c r="A2" i="6"/>
  <c r="H4" i="7" l="1"/>
  <c r="C4" i="7"/>
  <c r="D4" i="7"/>
  <c r="E4" i="7"/>
  <c r="F4" i="7"/>
  <c r="G4" i="7"/>
  <c r="B4" i="7"/>
  <c r="A5" i="7" l="1"/>
  <c r="A5" i="6"/>
  <c r="A5" i="1" l="1"/>
</calcChain>
</file>

<file path=xl/sharedStrings.xml><?xml version="1.0" encoding="utf-8"?>
<sst xmlns="http://schemas.openxmlformats.org/spreadsheetml/2006/main" count="287" uniqueCount="65">
  <si>
    <t xml:space="preserve">RESPONDENT SUMMARY </t>
  </si>
  <si>
    <t>Company/Vendor Name</t>
  </si>
  <si>
    <t>Average Technical Score</t>
  </si>
  <si>
    <t>Total Score</t>
  </si>
  <si>
    <t>Ranking</t>
  </si>
  <si>
    <t>Evaluator 1</t>
  </si>
  <si>
    <t>Evaluator 2</t>
  </si>
  <si>
    <t>Evaluator 3</t>
  </si>
  <si>
    <t>Evaluator 4</t>
  </si>
  <si>
    <t>Evaluator 5</t>
  </si>
  <si>
    <t>Evaluator 6</t>
  </si>
  <si>
    <t>Evaluator 7</t>
  </si>
  <si>
    <t>Company/Vendor Name:</t>
  </si>
  <si>
    <t>Criteria 1</t>
  </si>
  <si>
    <t>Criteria 2</t>
  </si>
  <si>
    <t>Criteria 3</t>
  </si>
  <si>
    <t>Criteria 4</t>
  </si>
  <si>
    <t>TOTAL</t>
  </si>
  <si>
    <r>
      <t>RESPONDENT SUMMARY</t>
    </r>
    <r>
      <rPr>
        <b/>
        <sz val="12"/>
        <color rgb="FFFF0000"/>
        <rFont val="Arial"/>
        <family val="2"/>
      </rPr>
      <t xml:space="preserve"> (TECHNICAL)</t>
    </r>
  </si>
  <si>
    <r>
      <t xml:space="preserve">RESPONDENT SUMMARY  </t>
    </r>
    <r>
      <rPr>
        <b/>
        <sz val="12"/>
        <color rgb="FFFF0000"/>
        <rFont val="Arial"/>
        <family val="2"/>
      </rPr>
      <t xml:space="preserve"> (NON-TECHNICAL)</t>
    </r>
  </si>
  <si>
    <r>
      <t xml:space="preserve">Non-Technical Score                      </t>
    </r>
    <r>
      <rPr>
        <b/>
        <sz val="12"/>
        <color rgb="FFFF0000"/>
        <rFont val="Arial"/>
        <family val="2"/>
      </rPr>
      <t>(cost)</t>
    </r>
  </si>
  <si>
    <t>Non-Technical Score                      (cost)</t>
  </si>
  <si>
    <t xml:space="preserve">RFP730-16119 Athletic Department Event Management Operations </t>
  </si>
  <si>
    <t>Event Staff</t>
  </si>
  <si>
    <t>5 Star Event Services</t>
  </si>
  <si>
    <t>Andy Frain Services</t>
  </si>
  <si>
    <t xml:space="preserve">Contemporary Services Corporation </t>
  </si>
  <si>
    <t>G. Boren Services</t>
  </si>
  <si>
    <t>Landmark Event Staffing Services</t>
  </si>
  <si>
    <t>Stadium People dba Innovative Solution Advisors</t>
  </si>
  <si>
    <t>Staff Pro, Inc</t>
  </si>
  <si>
    <t>Young Sentry Security</t>
  </si>
  <si>
    <t>Parking</t>
  </si>
  <si>
    <t>Ace Parking</t>
  </si>
  <si>
    <t>Beyond Logistics Services</t>
  </si>
  <si>
    <t>LAZ Parking Texas</t>
  </si>
  <si>
    <t>Parking Systems of Americas</t>
  </si>
  <si>
    <t>Ambulance</t>
  </si>
  <si>
    <t>Advantage Ambulance Service</t>
  </si>
  <si>
    <t>Best Care Ambulance Service</t>
  </si>
  <si>
    <t>Criteria 5</t>
  </si>
  <si>
    <t>RESPONDENT EVALUATION MATRIX</t>
  </si>
  <si>
    <t>Evaluator Name:</t>
  </si>
  <si>
    <t>Name</t>
  </si>
  <si>
    <t xml:space="preserve">Criteria 1 </t>
  </si>
  <si>
    <t>Respondent’s demonstrated experience:
• Examples of similar contracts with references</t>
  </si>
  <si>
    <t xml:space="preserve">
Respondent’s hiring, screening, training methods:
</t>
  </si>
  <si>
    <t>Respondent’s demonstrated commitment to customer service.</t>
  </si>
  <si>
    <t xml:space="preserve">Respondent’s Acceptance of Terms of the RFP </t>
  </si>
  <si>
    <t>Total</t>
  </si>
  <si>
    <t>Company or Vendor Name / Service Category:</t>
  </si>
  <si>
    <t>POINTS (1-5)</t>
  </si>
  <si>
    <t>WEIGHT</t>
  </si>
  <si>
    <t>SCORE</t>
  </si>
  <si>
    <r>
      <t xml:space="preserve">Instructions:  </t>
    </r>
    <r>
      <rPr>
        <sz val="10"/>
        <rFont val="Arial"/>
        <family val="2"/>
      </rPr>
      <t xml:space="preserve">Please rate the vendor from 1 to 5, using the following criteria to indicate to what level you agree with the statements below, as they related to the vendor's response. </t>
    </r>
  </si>
  <si>
    <t>*Note:  Total should be equal to 100 if received 5-point per criterion.</t>
  </si>
  <si>
    <t>*Note: Insert point under the 'Points' columns</t>
  </si>
  <si>
    <t>Point Scale</t>
  </si>
  <si>
    <t>5.0 to 4.5 = Exceptional, exceeds and fully meets all requirements</t>
  </si>
  <si>
    <t>4.4 to 3.5 = Advantageous, exceeds some requirements</t>
  </si>
  <si>
    <t>3.4 to 2.5 = Meets minimal requirements</t>
  </si>
  <si>
    <t>2.4 to 1.5 = Addresses most of the minimal requirements</t>
  </si>
  <si>
    <t>1.4 to 1.0 = Addresses part of minimal requirements</t>
  </si>
  <si>
    <t>0 = No Response</t>
  </si>
  <si>
    <t>Respondent’s cost:
• Rate sheet showing costs of all potential services/rentals
**DO NOT EVALUATE COST ONLY Evaluator 7  WILL EVALUATE COST**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</si>
</sst>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rgb="FFFF0000"/>
      <name val="Calibri"/>
      <family val="2"/>
      <scheme val="minor"/>
    </font>
    <font>
      <b/>
      <sz val="12"/>
      <color rgb="FFFF0000"/>
      <name val="Arial"/>
      <family val="2"/>
    </font>
    <font>
      <b/>
      <sz val="11"/>
      <name val="Calibri"/>
      <family val="2"/>
      <scheme val="minor"/>
    </font>
    <font>
      <sz val="12"/>
      <color rgb="FFFF000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FFFF00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00">
    <xf numFmtId="0" fontId="0" fillId="0" borderId="0"/>
    <xf numFmtId="44" fontId="14" fillId="0" borderId="0" applyFont="0" applyFill="0" applyBorder="0" applyAlignment="0" applyProtection="0"/>
    <xf numFmtId="0" fontId="14" fillId="0" borderId="0"/>
    <xf numFmtId="0" fontId="11" fillId="0" borderId="0"/>
    <xf numFmtId="0" fontId="11" fillId="0" borderId="0"/>
    <xf numFmtId="0" fontId="14" fillId="4" borderId="5" applyNumberFormat="0" applyFont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2" borderId="0" applyNumberFormat="0" applyBorder="0" applyAlignment="0" applyProtection="0"/>
    <xf numFmtId="0" fontId="19" fillId="6" borderId="0" applyNumberFormat="0" applyBorder="0" applyAlignment="0" applyProtection="0"/>
    <xf numFmtId="0" fontId="20" fillId="23" borderId="6" applyNumberFormat="0" applyAlignment="0" applyProtection="0"/>
    <xf numFmtId="0" fontId="21" fillId="24" borderId="7" applyNumberFormat="0" applyAlignment="0" applyProtection="0"/>
    <xf numFmtId="0" fontId="22" fillId="0" borderId="0" applyNumberFormat="0" applyFill="0" applyBorder="0" applyAlignment="0" applyProtection="0"/>
    <xf numFmtId="0" fontId="23" fillId="7" borderId="0" applyNumberFormat="0" applyBorder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10" borderId="6" applyNumberFormat="0" applyAlignment="0" applyProtection="0"/>
    <xf numFmtId="0" fontId="28" fillId="0" borderId="11" applyNumberFormat="0" applyFill="0" applyAlignment="0" applyProtection="0"/>
    <xf numFmtId="0" fontId="29" fillId="25" borderId="0" applyNumberFormat="0" applyBorder="0" applyAlignment="0" applyProtection="0"/>
    <xf numFmtId="0" fontId="15" fillId="4" borderId="5" applyNumberFormat="0" applyFont="0" applyAlignment="0" applyProtection="0"/>
    <xf numFmtId="0" fontId="30" fillId="23" borderId="12" applyNumberFormat="0" applyAlignment="0" applyProtection="0"/>
    <xf numFmtId="0" fontId="31" fillId="0" borderId="0" applyNumberFormat="0" applyFill="0" applyBorder="0" applyAlignment="0" applyProtection="0"/>
    <xf numFmtId="0" fontId="32" fillId="0" borderId="13" applyNumberFormat="0" applyFill="0" applyAlignment="0" applyProtection="0"/>
    <xf numFmtId="0" fontId="33" fillId="0" borderId="0" applyNumberFormat="0" applyFill="0" applyBorder="0" applyAlignment="0" applyProtection="0"/>
    <xf numFmtId="0" fontId="10" fillId="0" borderId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2" borderId="0" applyNumberFormat="0" applyBorder="0" applyAlignment="0" applyProtection="0"/>
    <xf numFmtId="0" fontId="19" fillId="6" borderId="0" applyNumberFormat="0" applyBorder="0" applyAlignment="0" applyProtection="0"/>
    <xf numFmtId="0" fontId="20" fillId="23" borderId="6" applyNumberFormat="0" applyAlignment="0" applyProtection="0"/>
    <xf numFmtId="0" fontId="21" fillId="24" borderId="7" applyNumberFormat="0" applyAlignment="0" applyProtection="0"/>
    <xf numFmtId="0" fontId="22" fillId="0" borderId="0" applyNumberFormat="0" applyFill="0" applyBorder="0" applyAlignment="0" applyProtection="0"/>
    <xf numFmtId="0" fontId="23" fillId="7" borderId="0" applyNumberFormat="0" applyBorder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10" borderId="6" applyNumberFormat="0" applyAlignment="0" applyProtection="0"/>
    <xf numFmtId="0" fontId="28" fillId="0" borderId="11" applyNumberFormat="0" applyFill="0" applyAlignment="0" applyProtection="0"/>
    <xf numFmtId="0" fontId="29" fillId="25" borderId="0" applyNumberFormat="0" applyBorder="0" applyAlignment="0" applyProtection="0"/>
    <xf numFmtId="0" fontId="30" fillId="23" borderId="12" applyNumberFormat="0" applyAlignment="0" applyProtection="0"/>
    <xf numFmtId="0" fontId="31" fillId="0" borderId="0" applyNumberFormat="0" applyFill="0" applyBorder="0" applyAlignment="0" applyProtection="0"/>
    <xf numFmtId="0" fontId="32" fillId="0" borderId="13" applyNumberFormat="0" applyFill="0" applyAlignment="0" applyProtection="0"/>
    <xf numFmtId="0" fontId="33" fillId="0" borderId="0" applyNumberFormat="0" applyFill="0" applyBorder="0" applyAlignment="0" applyProtection="0"/>
    <xf numFmtId="0" fontId="14" fillId="0" borderId="0"/>
    <xf numFmtId="0" fontId="14" fillId="4" borderId="5" applyNumberFormat="0" applyFont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140">
    <xf numFmtId="0" fontId="0" fillId="0" borderId="0" xfId="0"/>
    <xf numFmtId="0" fontId="13" fillId="0" borderId="0" xfId="0" applyFont="1"/>
    <xf numFmtId="0" fontId="13" fillId="0" borderId="0" xfId="0" applyFont="1" applyBorder="1"/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2" xfId="0" applyFont="1" applyFill="1" applyBorder="1" applyAlignment="1">
      <alignment horizontal="center"/>
    </xf>
    <xf numFmtId="4" fontId="13" fillId="0" borderId="3" xfId="0" applyNumberFormat="1" applyFont="1" applyBorder="1"/>
    <xf numFmtId="0" fontId="13" fillId="3" borderId="4" xfId="0" applyFont="1" applyFill="1" applyBorder="1" applyAlignment="1">
      <alignment horizontal="center"/>
    </xf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34" fillId="0" borderId="14" xfId="47" applyFont="1" applyBorder="1" applyAlignment="1">
      <alignment horizontal="center"/>
    </xf>
    <xf numFmtId="0" fontId="16" fillId="3" borderId="14" xfId="47" applyFont="1" applyFill="1" applyBorder="1" applyAlignment="1">
      <alignment horizontal="center"/>
    </xf>
    <xf numFmtId="0" fontId="16" fillId="0" borderId="14" xfId="47" applyFont="1" applyBorder="1" applyAlignment="1">
      <alignment horizontal="center"/>
    </xf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0" fillId="0" borderId="0" xfId="0"/>
    <xf numFmtId="0" fontId="16" fillId="0" borderId="14" xfId="47" applyFont="1" applyBorder="1" applyAlignment="1">
      <alignment horizontal="center"/>
    </xf>
    <xf numFmtId="0" fontId="36" fillId="0" borderId="14" xfId="47" applyFont="1" applyBorder="1" applyAlignment="1">
      <alignment horizontal="center"/>
    </xf>
    <xf numFmtId="0" fontId="0" fillId="0" borderId="0" xfId="0"/>
    <xf numFmtId="4" fontId="37" fillId="0" borderId="3" xfId="0" applyNumberFormat="1" applyFont="1" applyBorder="1"/>
    <xf numFmtId="0" fontId="16" fillId="0" borderId="14" xfId="47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4" fontId="37" fillId="26" borderId="15" xfId="0" applyNumberFormat="1" applyFont="1" applyFill="1" applyBorder="1"/>
    <xf numFmtId="0" fontId="13" fillId="26" borderId="23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35" fillId="0" borderId="18" xfId="0" applyFont="1" applyFill="1" applyBorder="1" applyAlignment="1">
      <alignment horizontal="center" vertical="center" textRotation="90" wrapText="1"/>
    </xf>
    <xf numFmtId="4" fontId="13" fillId="26" borderId="15" xfId="0" applyNumberFormat="1" applyFont="1" applyFill="1" applyBorder="1" applyAlignment="1">
      <alignment horizontal="center"/>
    </xf>
    <xf numFmtId="0" fontId="13" fillId="26" borderId="15" xfId="0" applyFont="1" applyFill="1" applyBorder="1" applyAlignment="1">
      <alignment horizontal="center"/>
    </xf>
    <xf numFmtId="4" fontId="13" fillId="26" borderId="15" xfId="0" applyNumberFormat="1" applyFont="1" applyFill="1" applyBorder="1"/>
    <xf numFmtId="0" fontId="13" fillId="26" borderId="21" xfId="0" applyFont="1" applyFill="1" applyBorder="1" applyAlignment="1">
      <alignment horizontal="center"/>
    </xf>
    <xf numFmtId="0" fontId="35" fillId="0" borderId="18" xfId="0" applyFont="1" applyBorder="1" applyAlignment="1">
      <alignment horizontal="center" vertical="center" wrapText="1"/>
    </xf>
    <xf numFmtId="4" fontId="13" fillId="0" borderId="22" xfId="0" applyNumberFormat="1" applyFont="1" applyBorder="1"/>
    <xf numFmtId="4" fontId="13" fillId="26" borderId="16" xfId="0" applyNumberFormat="1" applyFont="1" applyFill="1" applyBorder="1"/>
    <xf numFmtId="4" fontId="37" fillId="0" borderId="22" xfId="0" applyNumberFormat="1" applyFont="1" applyBorder="1"/>
    <xf numFmtId="0" fontId="13" fillId="27" borderId="0" xfId="0" applyFont="1" applyFill="1"/>
    <xf numFmtId="0" fontId="13" fillId="26" borderId="16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 vertical="center" textRotation="90" wrapText="1"/>
    </xf>
    <xf numFmtId="0" fontId="0" fillId="0" borderId="0" xfId="0"/>
    <xf numFmtId="0" fontId="0" fillId="0" borderId="0" xfId="0" applyBorder="1"/>
    <xf numFmtId="0" fontId="39" fillId="0" borderId="0" xfId="0" applyFont="1"/>
    <xf numFmtId="0" fontId="39" fillId="3" borderId="0" xfId="0" applyFont="1" applyFill="1"/>
    <xf numFmtId="0" fontId="40" fillId="26" borderId="0" xfId="0" applyFont="1" applyFill="1"/>
    <xf numFmtId="0" fontId="13" fillId="3" borderId="20" xfId="0" applyFont="1" applyFill="1" applyBorder="1" applyAlignment="1">
      <alignment horizontal="center"/>
    </xf>
    <xf numFmtId="0" fontId="0" fillId="0" borderId="0" xfId="0"/>
    <xf numFmtId="0" fontId="0" fillId="0" borderId="0" xfId="0" applyBorder="1"/>
    <xf numFmtId="0" fontId="39" fillId="0" borderId="0" xfId="0" applyFont="1"/>
    <xf numFmtId="0" fontId="39" fillId="3" borderId="0" xfId="0" applyFont="1" applyFill="1"/>
    <xf numFmtId="0" fontId="40" fillId="26" borderId="0" xfId="0" applyFont="1" applyFill="1"/>
    <xf numFmtId="0" fontId="0" fillId="0" borderId="0" xfId="0"/>
    <xf numFmtId="0" fontId="0" fillId="0" borderId="0" xfId="0" applyBorder="1"/>
    <xf numFmtId="0" fontId="39" fillId="0" borderId="0" xfId="0" applyFont="1"/>
    <xf numFmtId="0" fontId="39" fillId="3" borderId="0" xfId="0" applyFont="1" applyFill="1"/>
    <xf numFmtId="0" fontId="40" fillId="26" borderId="0" xfId="0" applyFont="1" applyFill="1"/>
    <xf numFmtId="0" fontId="0" fillId="0" borderId="0" xfId="0"/>
    <xf numFmtId="0" fontId="0" fillId="0" borderId="0" xfId="0" applyBorder="1"/>
    <xf numFmtId="0" fontId="39" fillId="0" borderId="0" xfId="0" applyFont="1"/>
    <xf numFmtId="0" fontId="39" fillId="3" borderId="0" xfId="0" applyFont="1" applyFill="1"/>
    <xf numFmtId="0" fontId="40" fillId="26" borderId="0" xfId="0" applyFont="1" applyFill="1"/>
    <xf numFmtId="0" fontId="0" fillId="0" borderId="0" xfId="0"/>
    <xf numFmtId="0" fontId="0" fillId="0" borderId="0" xfId="0" applyBorder="1"/>
    <xf numFmtId="0" fontId="39" fillId="0" borderId="0" xfId="0" applyFont="1"/>
    <xf numFmtId="0" fontId="39" fillId="3" borderId="0" xfId="0" applyFont="1" applyFill="1"/>
    <xf numFmtId="0" fontId="40" fillId="26" borderId="0" xfId="0" applyFont="1" applyFill="1"/>
    <xf numFmtId="0" fontId="0" fillId="0" borderId="0" xfId="0"/>
    <xf numFmtId="0" fontId="0" fillId="0" borderId="0" xfId="0" applyBorder="1"/>
    <xf numFmtId="0" fontId="39" fillId="0" borderId="0" xfId="0" applyFont="1"/>
    <xf numFmtId="0" fontId="39" fillId="3" borderId="0" xfId="0" applyFont="1" applyFill="1"/>
    <xf numFmtId="0" fontId="40" fillId="26" borderId="0" xfId="0" applyFont="1" applyFill="1"/>
    <xf numFmtId="0" fontId="39" fillId="0" borderId="0" xfId="0" applyFont="1"/>
    <xf numFmtId="0" fontId="39" fillId="3" borderId="0" xfId="0" applyFont="1" applyFill="1"/>
    <xf numFmtId="0" fontId="40" fillId="26" borderId="0" xfId="0" applyFont="1" applyFill="1"/>
    <xf numFmtId="0" fontId="12" fillId="0" borderId="0" xfId="0" applyFont="1" applyAlignment="1"/>
    <xf numFmtId="0" fontId="41" fillId="0" borderId="0" xfId="0" applyFont="1"/>
    <xf numFmtId="0" fontId="42" fillId="0" borderId="0" xfId="0" applyFont="1"/>
    <xf numFmtId="0" fontId="43" fillId="0" borderId="0" xfId="99" applyFont="1"/>
    <xf numFmtId="0" fontId="45" fillId="0" borderId="0" xfId="99" applyFont="1" applyAlignment="1">
      <alignment horizontal="center"/>
    </xf>
    <xf numFmtId="0" fontId="38" fillId="28" borderId="29" xfId="99" applyFont="1" applyFill="1" applyBorder="1" applyAlignment="1">
      <alignment horizontal="center"/>
    </xf>
    <xf numFmtId="0" fontId="38" fillId="0" borderId="30" xfId="99" applyFont="1" applyFill="1" applyBorder="1" applyAlignment="1">
      <alignment horizontal="center"/>
    </xf>
    <xf numFmtId="0" fontId="38" fillId="29" borderId="31" xfId="99" applyFont="1" applyFill="1" applyBorder="1" applyAlignment="1">
      <alignment horizontal="center"/>
    </xf>
    <xf numFmtId="0" fontId="45" fillId="28" borderId="29" xfId="99" applyFont="1" applyFill="1" applyBorder="1" applyAlignment="1">
      <alignment horizontal="center"/>
    </xf>
    <xf numFmtId="0" fontId="45" fillId="0" borderId="30" xfId="99" applyFont="1" applyFill="1" applyBorder="1" applyAlignment="1">
      <alignment horizontal="center"/>
    </xf>
    <xf numFmtId="0" fontId="45" fillId="29" borderId="31" xfId="99" applyFont="1" applyFill="1" applyBorder="1" applyAlignment="1">
      <alignment horizontal="center"/>
    </xf>
    <xf numFmtId="0" fontId="46" fillId="26" borderId="16" xfId="88" applyFont="1" applyFill="1" applyBorder="1" applyAlignment="1">
      <alignment horizontal="center"/>
    </xf>
    <xf numFmtId="0" fontId="40" fillId="26" borderId="33" xfId="99" applyFont="1" applyFill="1" applyBorder="1" applyAlignment="1">
      <alignment horizontal="center"/>
    </xf>
    <xf numFmtId="0" fontId="40" fillId="26" borderId="34" xfId="99" applyFont="1" applyFill="1" applyBorder="1" applyAlignment="1">
      <alignment horizontal="center"/>
    </xf>
    <xf numFmtId="0" fontId="40" fillId="26" borderId="4" xfId="99" applyFont="1" applyFill="1" applyBorder="1" applyAlignment="1">
      <alignment horizontal="center"/>
    </xf>
    <xf numFmtId="0" fontId="40" fillId="26" borderId="32" xfId="99" applyFont="1" applyFill="1" applyBorder="1" applyAlignment="1">
      <alignment horizontal="center"/>
    </xf>
    <xf numFmtId="0" fontId="14" fillId="0" borderId="16" xfId="88" applyFont="1" applyFill="1" applyBorder="1" applyAlignment="1">
      <alignment horizontal="center"/>
    </xf>
    <xf numFmtId="0" fontId="39" fillId="28" borderId="33" xfId="99" applyFont="1" applyFill="1" applyBorder="1" applyAlignment="1">
      <alignment horizontal="center"/>
    </xf>
    <xf numFmtId="0" fontId="39" fillId="0" borderId="34" xfId="99" applyFont="1" applyFill="1" applyBorder="1" applyAlignment="1">
      <alignment horizontal="center"/>
    </xf>
    <xf numFmtId="0" fontId="39" fillId="29" borderId="4" xfId="99" applyFont="1" applyFill="1" applyBorder="1" applyAlignment="1">
      <alignment horizontal="center"/>
    </xf>
    <xf numFmtId="0" fontId="43" fillId="28" borderId="33" xfId="99" applyFont="1" applyFill="1" applyBorder="1" applyAlignment="1">
      <alignment horizontal="center"/>
    </xf>
    <xf numFmtId="0" fontId="43" fillId="0" borderId="34" xfId="99" applyFont="1" applyFill="1" applyBorder="1" applyAlignment="1">
      <alignment horizontal="center"/>
    </xf>
    <xf numFmtId="0" fontId="43" fillId="29" borderId="4" xfId="99" applyFont="1" applyFill="1" applyBorder="1" applyAlignment="1">
      <alignment horizontal="center"/>
    </xf>
    <xf numFmtId="0" fontId="43" fillId="3" borderId="32" xfId="99" applyFont="1" applyFill="1" applyBorder="1" applyAlignment="1">
      <alignment horizontal="center"/>
    </xf>
    <xf numFmtId="0" fontId="14" fillId="0" borderId="0" xfId="0" applyFont="1"/>
    <xf numFmtId="0" fontId="38" fillId="0" borderId="0" xfId="0" applyFont="1" applyAlignment="1">
      <alignment horizontal="center"/>
    </xf>
    <xf numFmtId="0" fontId="38" fillId="26" borderId="0" xfId="0" applyFont="1" applyFill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2" borderId="0" xfId="0" applyFont="1" applyFill="1" applyBorder="1" applyAlignment="1">
      <alignment horizontal="center" vertical="center" wrapText="1"/>
    </xf>
    <xf numFmtId="0" fontId="16" fillId="0" borderId="14" xfId="47" applyFont="1" applyBorder="1" applyAlignment="1">
      <alignment horizontal="center"/>
    </xf>
    <xf numFmtId="0" fontId="16" fillId="0" borderId="14" xfId="91" applyFont="1" applyBorder="1" applyAlignment="1">
      <alignment horizontal="center"/>
    </xf>
    <xf numFmtId="0" fontId="16" fillId="0" borderId="14" xfId="92" applyFont="1" applyBorder="1" applyAlignment="1">
      <alignment horizontal="center"/>
    </xf>
    <xf numFmtId="0" fontId="16" fillId="0" borderId="14" xfId="93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2" borderId="0" xfId="0" applyFont="1" applyFill="1" applyAlignment="1">
      <alignment horizontal="center" vertical="center" wrapText="1"/>
    </xf>
    <xf numFmtId="0" fontId="14" fillId="0" borderId="39" xfId="0" applyFont="1" applyBorder="1" applyAlignment="1">
      <alignment horizontal="left"/>
    </xf>
    <xf numFmtId="0" fontId="14" fillId="0" borderId="15" xfId="0" applyFont="1" applyBorder="1" applyAlignment="1">
      <alignment horizontal="left"/>
    </xf>
    <xf numFmtId="0" fontId="14" fillId="0" borderId="40" xfId="0" applyFont="1" applyBorder="1" applyAlignment="1">
      <alignment horizontal="left"/>
    </xf>
    <xf numFmtId="0" fontId="14" fillId="0" borderId="41" xfId="0" applyFont="1" applyBorder="1" applyAlignment="1">
      <alignment horizontal="left"/>
    </xf>
    <xf numFmtId="0" fontId="14" fillId="0" borderId="42" xfId="0" applyFont="1" applyBorder="1" applyAlignment="1">
      <alignment horizontal="left"/>
    </xf>
    <xf numFmtId="0" fontId="14" fillId="0" borderId="43" xfId="0" applyFont="1" applyBorder="1" applyAlignment="1">
      <alignment horizontal="left"/>
    </xf>
    <xf numFmtId="0" fontId="45" fillId="3" borderId="28" xfId="99" applyFont="1" applyFill="1" applyBorder="1" applyAlignment="1">
      <alignment horizontal="center" vertical="center"/>
    </xf>
    <xf numFmtId="0" fontId="45" fillId="3" borderId="32" xfId="99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top" wrapText="1"/>
    </xf>
    <xf numFmtId="0" fontId="46" fillId="0" borderId="35" xfId="0" applyFont="1" applyBorder="1" applyAlignment="1">
      <alignment horizontal="center" vertical="top" wrapText="1"/>
    </xf>
    <xf numFmtId="0" fontId="46" fillId="2" borderId="36" xfId="0" applyFont="1" applyFill="1" applyBorder="1" applyAlignment="1">
      <alignment horizontal="center"/>
    </xf>
    <xf numFmtId="0" fontId="46" fillId="2" borderId="37" xfId="0" applyFont="1" applyFill="1" applyBorder="1" applyAlignment="1">
      <alignment horizontal="center"/>
    </xf>
    <xf numFmtId="0" fontId="46" fillId="2" borderId="38" xfId="0" applyFont="1" applyFill="1" applyBorder="1" applyAlignment="1">
      <alignment horizontal="center"/>
    </xf>
    <xf numFmtId="0" fontId="14" fillId="0" borderId="39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14" fillId="0" borderId="40" xfId="0" applyFont="1" applyBorder="1" applyAlignment="1">
      <alignment horizontal="left" vertical="center" wrapText="1"/>
    </xf>
    <xf numFmtId="0" fontId="36" fillId="0" borderId="24" xfId="0" applyFont="1" applyBorder="1" applyAlignment="1">
      <alignment horizontal="center"/>
    </xf>
    <xf numFmtId="0" fontId="44" fillId="0" borderId="25" xfId="99" applyFont="1" applyFill="1" applyBorder="1" applyAlignment="1">
      <alignment horizontal="left" vertical="center" wrapText="1"/>
    </xf>
    <xf numFmtId="0" fontId="38" fillId="0" borderId="26" xfId="99" applyFont="1" applyFill="1" applyBorder="1" applyAlignment="1">
      <alignment horizontal="left" vertical="center" wrapText="1"/>
    </xf>
    <xf numFmtId="0" fontId="38" fillId="0" borderId="27" xfId="99" applyFont="1" applyFill="1" applyBorder="1" applyAlignment="1">
      <alignment horizontal="left" vertical="center" wrapText="1"/>
    </xf>
    <xf numFmtId="0" fontId="38" fillId="0" borderId="25" xfId="99" applyFont="1" applyFill="1" applyBorder="1" applyAlignment="1">
      <alignment vertical="center" wrapText="1"/>
    </xf>
    <xf numFmtId="0" fontId="38" fillId="0" borderId="26" xfId="99" applyFont="1" applyFill="1" applyBorder="1" applyAlignment="1">
      <alignment vertical="center" wrapText="1"/>
    </xf>
    <xf numFmtId="0" fontId="38" fillId="0" borderId="27" xfId="99" applyFont="1" applyFill="1" applyBorder="1" applyAlignment="1">
      <alignment vertical="center" wrapText="1"/>
    </xf>
    <xf numFmtId="0" fontId="12" fillId="0" borderId="0" xfId="0" applyFont="1" applyAlignment="1">
      <alignment horizontal="left"/>
    </xf>
    <xf numFmtId="0" fontId="41" fillId="26" borderId="0" xfId="0" applyFont="1" applyFill="1" applyBorder="1" applyAlignment="1">
      <alignment horizontal="center"/>
    </xf>
  </cellXfs>
  <cellStyles count="100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3" xfId="31"/>
    <cellStyle name="Check Cell 2" xfId="74"/>
    <cellStyle name="Check Cell 3" xfId="32"/>
    <cellStyle name="Currency 2" xfId="1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Input 2" xfId="81"/>
    <cellStyle name="Input 3" xfId="39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3" xfId="3"/>
    <cellStyle name="Normal 3 2" xfId="88"/>
    <cellStyle name="Normal 4" xfId="4"/>
    <cellStyle name="Normal 4 10" xfId="97"/>
    <cellStyle name="Normal 4 11" xfId="99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rmal 5" xfId="98"/>
    <cellStyle name="Note 2" xfId="5"/>
    <cellStyle name="Note 3" xfId="89"/>
    <cellStyle name="Note 4" xfId="42"/>
    <cellStyle name="Output 2" xfId="84"/>
    <cellStyle name="Output 3" xfId="43"/>
    <cellStyle name="Title 2" xfId="85"/>
    <cellStyle name="Title 3" xfId="44"/>
    <cellStyle name="Total 2" xfId="86"/>
    <cellStyle name="Total 3" xfId="4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%20Matrix%20RFP%20730-161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>
        <row r="6">
          <cell r="A6" t="str">
            <v>RFP 730-16119 Athletic Department Event Management Operations</v>
          </cell>
        </row>
      </sheetData>
      <sheetData sheetId="1">
        <row r="4">
          <cell r="A4" t="str">
            <v>Event Staff</v>
          </cell>
        </row>
        <row r="5">
          <cell r="A5" t="str">
            <v>5 Star Event Services</v>
          </cell>
        </row>
        <row r="6">
          <cell r="A6" t="str">
            <v>Andy Frain Services</v>
          </cell>
        </row>
        <row r="7">
          <cell r="A7" t="str">
            <v xml:space="preserve">Contemporary Services Corporation </v>
          </cell>
        </row>
        <row r="8">
          <cell r="A8" t="str">
            <v>G. Boren Services</v>
          </cell>
        </row>
        <row r="9">
          <cell r="A9" t="str">
            <v>Landmark Event Staffing Services</v>
          </cell>
        </row>
        <row r="10">
          <cell r="A10" t="str">
            <v>Stadium People dba Innovative Solution Advisors</v>
          </cell>
        </row>
        <row r="11">
          <cell r="A11" t="str">
            <v>Staff Pro, Inc</v>
          </cell>
        </row>
        <row r="12">
          <cell r="A12" t="str">
            <v>Young Sentry Security</v>
          </cell>
        </row>
        <row r="13">
          <cell r="A13" t="str">
            <v>Parking</v>
          </cell>
        </row>
        <row r="14">
          <cell r="A14" t="str">
            <v>5 Star Event Services</v>
          </cell>
        </row>
        <row r="15">
          <cell r="A15" t="str">
            <v>Staff Pro, Inc</v>
          </cell>
        </row>
        <row r="16">
          <cell r="A16" t="str">
            <v>Ace Parking</v>
          </cell>
        </row>
        <row r="17">
          <cell r="A17" t="str">
            <v>Andy Frain Services</v>
          </cell>
        </row>
        <row r="18">
          <cell r="A18" t="str">
            <v>Beyond Logistics Services</v>
          </cell>
        </row>
        <row r="19">
          <cell r="A19" t="str">
            <v xml:space="preserve">Contemporary Services Corporation </v>
          </cell>
        </row>
        <row r="20">
          <cell r="A20" t="str">
            <v>G. Boren Services</v>
          </cell>
        </row>
        <row r="21">
          <cell r="A21" t="str">
            <v>Landmark Event Staffing Services</v>
          </cell>
        </row>
        <row r="22">
          <cell r="A22" t="str">
            <v>LAZ Parking Texas</v>
          </cell>
        </row>
        <row r="23">
          <cell r="A23" t="str">
            <v>Parking Systems of Americas</v>
          </cell>
        </row>
        <row r="24">
          <cell r="A24" t="str">
            <v>Stadium People dba Innovative Solution Advisors</v>
          </cell>
        </row>
        <row r="25">
          <cell r="A25" t="str">
            <v>Ambulance</v>
          </cell>
        </row>
        <row r="26">
          <cell r="A26" t="str">
            <v>Advantage Ambulance Service</v>
          </cell>
        </row>
        <row r="27">
          <cell r="A27" t="str">
            <v>Best Care Ambulance Service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C2" sqref="C2:G2"/>
    </sheetView>
  </sheetViews>
  <sheetFormatPr defaultRowHeight="12.75" x14ac:dyDescent="0.2"/>
  <cols>
    <col min="9" max="9" width="9.140625" style="26"/>
  </cols>
  <sheetData>
    <row r="1" spans="1:13" ht="15.75" x14ac:dyDescent="0.25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3" ht="15.75" x14ac:dyDescent="0.25">
      <c r="A2" s="10"/>
      <c r="B2" s="9"/>
      <c r="C2" s="108"/>
      <c r="D2" s="108"/>
      <c r="E2" s="108"/>
      <c r="F2" s="108"/>
      <c r="G2" s="108"/>
      <c r="H2" s="9"/>
      <c r="I2" s="21"/>
      <c r="J2" s="8"/>
    </row>
    <row r="3" spans="1:13" ht="15" x14ac:dyDescent="0.25">
      <c r="A3" s="109" t="s">
        <v>12</v>
      </c>
      <c r="B3" s="109"/>
      <c r="C3" s="109"/>
      <c r="D3" s="109"/>
      <c r="E3" s="11" t="s">
        <v>13</v>
      </c>
      <c r="F3" s="13" t="s">
        <v>14</v>
      </c>
      <c r="G3" s="13" t="s">
        <v>15</v>
      </c>
      <c r="H3" s="24" t="s">
        <v>16</v>
      </c>
      <c r="I3" s="28" t="s">
        <v>40</v>
      </c>
      <c r="J3" s="12" t="s">
        <v>17</v>
      </c>
    </row>
    <row r="4" spans="1:13" x14ac:dyDescent="0.2">
      <c r="A4" s="106" t="s">
        <v>23</v>
      </c>
      <c r="B4" s="106"/>
      <c r="C4" s="106"/>
      <c r="D4" s="106"/>
      <c r="E4" s="50"/>
      <c r="F4" s="50"/>
      <c r="G4" s="50"/>
      <c r="H4" s="50"/>
      <c r="I4" s="50"/>
      <c r="J4" s="50"/>
    </row>
    <row r="5" spans="1:13" x14ac:dyDescent="0.2">
      <c r="A5" s="105" t="s">
        <v>24</v>
      </c>
      <c r="B5" s="105"/>
      <c r="C5" s="105"/>
      <c r="D5" s="105"/>
      <c r="E5" s="48">
        <v>0</v>
      </c>
      <c r="F5" s="48">
        <v>25.799999999999997</v>
      </c>
      <c r="G5" s="48">
        <v>20</v>
      </c>
      <c r="H5" s="48">
        <v>6</v>
      </c>
      <c r="I5" s="48">
        <v>3.4</v>
      </c>
      <c r="J5" s="49">
        <f>SUM(E5:I5)</f>
        <v>55.199999999999996</v>
      </c>
      <c r="M5" s="23"/>
    </row>
    <row r="6" spans="1:13" x14ac:dyDescent="0.2">
      <c r="A6" s="105" t="s">
        <v>25</v>
      </c>
      <c r="B6" s="105"/>
      <c r="C6" s="105"/>
      <c r="D6" s="105"/>
      <c r="E6" s="48">
        <v>0</v>
      </c>
      <c r="F6" s="48">
        <v>24</v>
      </c>
      <c r="G6" s="48">
        <v>20</v>
      </c>
      <c r="H6" s="48">
        <v>8</v>
      </c>
      <c r="I6" s="48">
        <v>3.4</v>
      </c>
      <c r="J6" s="49">
        <f t="shared" ref="J6:J27" si="0">SUM(E6:I6)</f>
        <v>55.4</v>
      </c>
      <c r="M6" s="23"/>
    </row>
    <row r="7" spans="1:13" x14ac:dyDescent="0.2">
      <c r="A7" s="105" t="s">
        <v>26</v>
      </c>
      <c r="B7" s="105"/>
      <c r="C7" s="105"/>
      <c r="D7" s="105"/>
      <c r="E7" s="48">
        <v>0</v>
      </c>
      <c r="F7" s="48">
        <v>27</v>
      </c>
      <c r="G7" s="48">
        <v>20</v>
      </c>
      <c r="H7" s="48">
        <v>7</v>
      </c>
      <c r="I7" s="48">
        <v>3.4</v>
      </c>
      <c r="J7" s="49">
        <f t="shared" si="0"/>
        <v>57.4</v>
      </c>
    </row>
    <row r="8" spans="1:13" x14ac:dyDescent="0.2">
      <c r="A8" s="105" t="s">
        <v>27</v>
      </c>
      <c r="B8" s="105"/>
      <c r="C8" s="105"/>
      <c r="D8" s="105"/>
      <c r="E8" s="48">
        <v>0</v>
      </c>
      <c r="F8" s="48">
        <v>20.399999999999999</v>
      </c>
      <c r="G8" s="48">
        <v>20</v>
      </c>
      <c r="H8" s="48">
        <v>7.6</v>
      </c>
      <c r="I8" s="48">
        <v>3.4</v>
      </c>
      <c r="J8" s="49">
        <f t="shared" si="0"/>
        <v>51.4</v>
      </c>
    </row>
    <row r="9" spans="1:13" x14ac:dyDescent="0.2">
      <c r="A9" s="105" t="s">
        <v>28</v>
      </c>
      <c r="B9" s="105"/>
      <c r="C9" s="105"/>
      <c r="D9" s="105"/>
      <c r="E9" s="48">
        <v>0</v>
      </c>
      <c r="F9" s="48">
        <v>27</v>
      </c>
      <c r="G9" s="48">
        <v>22.5</v>
      </c>
      <c r="H9" s="48">
        <v>8</v>
      </c>
      <c r="I9" s="48">
        <v>3.4</v>
      </c>
      <c r="J9" s="49">
        <f t="shared" si="0"/>
        <v>60.9</v>
      </c>
    </row>
    <row r="10" spans="1:13" x14ac:dyDescent="0.2">
      <c r="A10" s="105" t="s">
        <v>29</v>
      </c>
      <c r="B10" s="105"/>
      <c r="C10" s="105"/>
      <c r="D10" s="105"/>
      <c r="E10" s="48">
        <v>0</v>
      </c>
      <c r="F10" s="48">
        <v>20.399999999999999</v>
      </c>
      <c r="G10" s="48">
        <v>17.5</v>
      </c>
      <c r="H10" s="48">
        <v>7</v>
      </c>
      <c r="I10" s="48">
        <v>3.4</v>
      </c>
      <c r="J10" s="49">
        <f t="shared" si="0"/>
        <v>48.3</v>
      </c>
    </row>
    <row r="11" spans="1:13" x14ac:dyDescent="0.2">
      <c r="A11" s="105" t="s">
        <v>30</v>
      </c>
      <c r="B11" s="105"/>
      <c r="C11" s="105"/>
      <c r="D11" s="105"/>
      <c r="E11" s="48">
        <v>0</v>
      </c>
      <c r="F11" s="48">
        <v>24</v>
      </c>
      <c r="G11" s="48">
        <v>20</v>
      </c>
      <c r="H11" s="48">
        <v>8</v>
      </c>
      <c r="I11" s="48">
        <v>3.4</v>
      </c>
      <c r="J11" s="49">
        <f t="shared" si="0"/>
        <v>55.4</v>
      </c>
    </row>
    <row r="12" spans="1:13" x14ac:dyDescent="0.2">
      <c r="A12" s="105" t="s">
        <v>31</v>
      </c>
      <c r="B12" s="105"/>
      <c r="C12" s="105"/>
      <c r="D12" s="105"/>
      <c r="E12" s="48">
        <v>0</v>
      </c>
      <c r="F12" s="48">
        <v>15</v>
      </c>
      <c r="G12" s="48">
        <v>15</v>
      </c>
      <c r="H12" s="48">
        <v>6</v>
      </c>
      <c r="I12" s="48">
        <v>3.4</v>
      </c>
      <c r="J12" s="49">
        <f t="shared" si="0"/>
        <v>39.4</v>
      </c>
    </row>
    <row r="13" spans="1:13" x14ac:dyDescent="0.2">
      <c r="A13" s="106" t="s">
        <v>32</v>
      </c>
      <c r="B13" s="106"/>
      <c r="C13" s="106"/>
      <c r="D13" s="106"/>
      <c r="E13" s="50"/>
      <c r="F13" s="50"/>
      <c r="G13" s="50"/>
      <c r="H13" s="50"/>
      <c r="I13" s="50"/>
      <c r="J13" s="50"/>
    </row>
    <row r="14" spans="1:13" x14ac:dyDescent="0.2">
      <c r="A14" s="105" t="s">
        <v>24</v>
      </c>
      <c r="B14" s="105"/>
      <c r="C14" s="105"/>
      <c r="D14" s="105"/>
      <c r="E14" s="48">
        <v>0</v>
      </c>
      <c r="F14" s="48">
        <v>24</v>
      </c>
      <c r="G14" s="48">
        <v>20</v>
      </c>
      <c r="H14" s="48">
        <v>6</v>
      </c>
      <c r="I14" s="48">
        <v>3.4</v>
      </c>
      <c r="J14" s="49">
        <f t="shared" si="0"/>
        <v>53.4</v>
      </c>
    </row>
    <row r="15" spans="1:13" x14ac:dyDescent="0.2">
      <c r="A15" s="105" t="s">
        <v>30</v>
      </c>
      <c r="B15" s="105"/>
      <c r="C15" s="105"/>
      <c r="D15" s="105"/>
      <c r="E15" s="48">
        <v>0</v>
      </c>
      <c r="F15" s="48">
        <v>22.799999999999997</v>
      </c>
      <c r="G15" s="48">
        <v>20</v>
      </c>
      <c r="H15" s="48">
        <v>8</v>
      </c>
      <c r="I15" s="48">
        <v>3.4</v>
      </c>
      <c r="J15" s="49">
        <f t="shared" si="0"/>
        <v>54.199999999999996</v>
      </c>
    </row>
    <row r="16" spans="1:13" x14ac:dyDescent="0.2">
      <c r="A16" s="105" t="s">
        <v>33</v>
      </c>
      <c r="B16" s="105"/>
      <c r="C16" s="105"/>
      <c r="D16" s="105"/>
      <c r="E16" s="48">
        <v>0</v>
      </c>
      <c r="F16" s="48">
        <v>24</v>
      </c>
      <c r="G16" s="48">
        <v>20</v>
      </c>
      <c r="H16" s="48">
        <v>8</v>
      </c>
      <c r="I16" s="48">
        <v>3.4</v>
      </c>
      <c r="J16" s="49">
        <f t="shared" si="0"/>
        <v>55.4</v>
      </c>
    </row>
    <row r="17" spans="1:10" x14ac:dyDescent="0.2">
      <c r="A17" s="105" t="s">
        <v>25</v>
      </c>
      <c r="B17" s="105"/>
      <c r="C17" s="105"/>
      <c r="D17" s="105"/>
      <c r="E17" s="48">
        <v>0</v>
      </c>
      <c r="F17" s="48">
        <v>21</v>
      </c>
      <c r="G17" s="48">
        <v>20</v>
      </c>
      <c r="H17" s="48">
        <v>8</v>
      </c>
      <c r="I17" s="48">
        <v>3.4</v>
      </c>
      <c r="J17" s="49">
        <f t="shared" si="0"/>
        <v>52.4</v>
      </c>
    </row>
    <row r="18" spans="1:10" x14ac:dyDescent="0.2">
      <c r="A18" s="105" t="s">
        <v>34</v>
      </c>
      <c r="B18" s="105"/>
      <c r="C18" s="105"/>
      <c r="D18" s="105"/>
      <c r="E18" s="48">
        <v>0</v>
      </c>
      <c r="F18" s="48">
        <v>15</v>
      </c>
      <c r="G18" s="48">
        <v>20</v>
      </c>
      <c r="H18" s="48">
        <v>8</v>
      </c>
      <c r="I18" s="48">
        <v>3.4</v>
      </c>
      <c r="J18" s="49">
        <f t="shared" si="0"/>
        <v>46.4</v>
      </c>
    </row>
    <row r="19" spans="1:10" x14ac:dyDescent="0.2">
      <c r="A19" s="105" t="s">
        <v>26</v>
      </c>
      <c r="B19" s="105"/>
      <c r="C19" s="105"/>
      <c r="D19" s="105"/>
      <c r="E19" s="48">
        <v>0</v>
      </c>
      <c r="F19" s="48">
        <v>27</v>
      </c>
      <c r="G19" s="48">
        <v>20</v>
      </c>
      <c r="H19" s="48">
        <v>8</v>
      </c>
      <c r="I19" s="48">
        <v>3.4</v>
      </c>
      <c r="J19" s="49">
        <f t="shared" si="0"/>
        <v>58.4</v>
      </c>
    </row>
    <row r="20" spans="1:10" x14ac:dyDescent="0.2">
      <c r="A20" s="105" t="s">
        <v>27</v>
      </c>
      <c r="B20" s="105"/>
      <c r="C20" s="105"/>
      <c r="D20" s="105"/>
      <c r="E20" s="48">
        <v>0</v>
      </c>
      <c r="F20" s="48">
        <v>20.399999999999999</v>
      </c>
      <c r="G20" s="48">
        <v>20</v>
      </c>
      <c r="H20" s="48">
        <v>8</v>
      </c>
      <c r="I20" s="48">
        <v>3.4</v>
      </c>
      <c r="J20" s="49">
        <f t="shared" si="0"/>
        <v>51.8</v>
      </c>
    </row>
    <row r="21" spans="1:10" x14ac:dyDescent="0.2">
      <c r="A21" s="105" t="s">
        <v>28</v>
      </c>
      <c r="B21" s="105"/>
      <c r="C21" s="105"/>
      <c r="D21" s="105"/>
      <c r="E21" s="48">
        <v>0</v>
      </c>
      <c r="F21" s="48">
        <v>24</v>
      </c>
      <c r="G21" s="48">
        <v>22.5</v>
      </c>
      <c r="H21" s="48">
        <v>8</v>
      </c>
      <c r="I21" s="48">
        <v>3.4</v>
      </c>
      <c r="J21" s="49">
        <f t="shared" si="0"/>
        <v>57.9</v>
      </c>
    </row>
    <row r="22" spans="1:10" x14ac:dyDescent="0.2">
      <c r="A22" s="105" t="s">
        <v>35</v>
      </c>
      <c r="B22" s="105"/>
      <c r="C22" s="105"/>
      <c r="D22" s="105"/>
      <c r="E22" s="48">
        <v>0</v>
      </c>
      <c r="F22" s="48">
        <v>22.799999999999997</v>
      </c>
      <c r="G22" s="48">
        <v>20</v>
      </c>
      <c r="H22" s="48">
        <v>8</v>
      </c>
      <c r="I22" s="48">
        <v>3.4</v>
      </c>
      <c r="J22" s="49">
        <f t="shared" si="0"/>
        <v>54.199999999999996</v>
      </c>
    </row>
    <row r="23" spans="1:10" x14ac:dyDescent="0.2">
      <c r="A23" s="105" t="s">
        <v>36</v>
      </c>
      <c r="B23" s="105"/>
      <c r="C23" s="105"/>
      <c r="D23" s="105"/>
      <c r="E23" s="48">
        <v>0</v>
      </c>
      <c r="F23" s="48">
        <v>20.399999999999999</v>
      </c>
      <c r="G23" s="48">
        <v>17.5</v>
      </c>
      <c r="H23" s="48">
        <v>7</v>
      </c>
      <c r="I23" s="48">
        <v>3.4</v>
      </c>
      <c r="J23" s="49">
        <f t="shared" si="0"/>
        <v>48.3</v>
      </c>
    </row>
    <row r="24" spans="1:10" x14ac:dyDescent="0.2">
      <c r="A24" s="105" t="s">
        <v>29</v>
      </c>
      <c r="B24" s="105"/>
      <c r="C24" s="105"/>
      <c r="D24" s="105"/>
      <c r="E24" s="48">
        <v>0</v>
      </c>
      <c r="F24" s="48">
        <v>20.399999999999999</v>
      </c>
      <c r="G24" s="48">
        <v>17.5</v>
      </c>
      <c r="H24" s="48">
        <v>7</v>
      </c>
      <c r="I24" s="48">
        <v>3.4</v>
      </c>
      <c r="J24" s="49">
        <f t="shared" si="0"/>
        <v>48.3</v>
      </c>
    </row>
    <row r="25" spans="1:10" x14ac:dyDescent="0.2">
      <c r="A25" s="106" t="s">
        <v>37</v>
      </c>
      <c r="B25" s="106"/>
      <c r="C25" s="106"/>
      <c r="D25" s="106"/>
      <c r="E25" s="50"/>
      <c r="F25" s="50"/>
      <c r="G25" s="50"/>
      <c r="H25" s="50"/>
      <c r="I25" s="50"/>
      <c r="J25" s="50"/>
    </row>
    <row r="26" spans="1:10" x14ac:dyDescent="0.2">
      <c r="A26" s="105" t="s">
        <v>38</v>
      </c>
      <c r="B26" s="105"/>
      <c r="C26" s="105"/>
      <c r="D26" s="105"/>
      <c r="E26" s="48">
        <v>0</v>
      </c>
      <c r="F26" s="48">
        <v>24</v>
      </c>
      <c r="G26" s="48">
        <v>17.5</v>
      </c>
      <c r="H26" s="48">
        <v>7</v>
      </c>
      <c r="I26" s="48">
        <v>3.4</v>
      </c>
      <c r="J26" s="49">
        <f t="shared" si="0"/>
        <v>51.9</v>
      </c>
    </row>
    <row r="27" spans="1:10" x14ac:dyDescent="0.2">
      <c r="A27" s="105" t="s">
        <v>39</v>
      </c>
      <c r="B27" s="105"/>
      <c r="C27" s="105"/>
      <c r="D27" s="105"/>
      <c r="E27" s="48">
        <v>0</v>
      </c>
      <c r="F27" s="48">
        <v>24</v>
      </c>
      <c r="G27" s="48">
        <v>20</v>
      </c>
      <c r="H27" s="48">
        <v>8</v>
      </c>
      <c r="I27" s="48">
        <v>3.4</v>
      </c>
      <c r="J27" s="49">
        <f t="shared" si="0"/>
        <v>55.4</v>
      </c>
    </row>
  </sheetData>
  <mergeCells count="27">
    <mergeCell ref="A1:J1"/>
    <mergeCell ref="C2:G2"/>
    <mergeCell ref="A3:D3"/>
    <mergeCell ref="A6:D6"/>
    <mergeCell ref="A5:D5"/>
    <mergeCell ref="A4:D4"/>
    <mergeCell ref="A7:D7"/>
    <mergeCell ref="A8:D8"/>
    <mergeCell ref="A9:D9"/>
    <mergeCell ref="A10:D10"/>
    <mergeCell ref="A11:D11"/>
    <mergeCell ref="A17:D17"/>
    <mergeCell ref="A12:D12"/>
    <mergeCell ref="A13:D13"/>
    <mergeCell ref="A14:D14"/>
    <mergeCell ref="A15:D15"/>
    <mergeCell ref="A16:D16"/>
    <mergeCell ref="A18:D18"/>
    <mergeCell ref="A19:D19"/>
    <mergeCell ref="A20:D20"/>
    <mergeCell ref="A21:D21"/>
    <mergeCell ref="A22:D22"/>
    <mergeCell ref="A27:D27"/>
    <mergeCell ref="A23:D23"/>
    <mergeCell ref="A24:D24"/>
    <mergeCell ref="A25:D25"/>
    <mergeCell ref="A26:D2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A16" workbookViewId="0">
      <selection activeCell="O12" sqref="O12"/>
    </sheetView>
  </sheetViews>
  <sheetFormatPr defaultRowHeight="15" x14ac:dyDescent="0.2"/>
  <cols>
    <col min="1" max="1" width="42.5703125" style="1" customWidth="1"/>
    <col min="2" max="11" width="7.5703125" style="1" customWidth="1"/>
    <col min="12" max="12" width="10.42578125" style="1" customWidth="1"/>
    <col min="13" max="13" width="12.140625" style="1" customWidth="1"/>
    <col min="14" max="14" width="11.7109375" style="1" customWidth="1"/>
    <col min="15" max="16384" width="9.140625" style="1"/>
  </cols>
  <sheetData>
    <row r="1" spans="1:13" ht="15.7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3" ht="26.25" customHeight="1" x14ac:dyDescent="0.2">
      <c r="A2" s="114" t="str">
        <f>Technical!A2</f>
        <v xml:space="preserve">RFP730-16119 Athletic Department Event Management Operations 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3" ht="15.75" thickBot="1" x14ac:dyDescent="0.25">
      <c r="I3" s="2"/>
      <c r="J3" s="2"/>
      <c r="K3" s="2"/>
      <c r="L3" s="2"/>
    </row>
    <row r="4" spans="1:13" s="4" customFormat="1" ht="124.5" customHeight="1" thickBot="1" x14ac:dyDescent="0.25">
      <c r="A4" s="3" t="s">
        <v>1</v>
      </c>
      <c r="B4" s="45" t="str">
        <f>Technical!B4</f>
        <v>Evaluator 1</v>
      </c>
      <c r="C4" s="45" t="str">
        <f>Technical!C4</f>
        <v>Evaluator 2</v>
      </c>
      <c r="D4" s="45" t="str">
        <f>Technical!D4</f>
        <v>Evaluator 3</v>
      </c>
      <c r="E4" s="45" t="str">
        <f>Technical!E4</f>
        <v>Evaluator 4</v>
      </c>
      <c r="F4" s="45" t="str">
        <f>Technical!F4</f>
        <v>Evaluator 5</v>
      </c>
      <c r="G4" s="45" t="str">
        <f>Technical!G4</f>
        <v>Evaluator 6</v>
      </c>
      <c r="H4" s="34" t="str">
        <f>Technical!H4</f>
        <v>Evaluator 7</v>
      </c>
      <c r="I4" s="33" t="s">
        <v>2</v>
      </c>
      <c r="J4" s="39" t="s">
        <v>21</v>
      </c>
      <c r="K4" s="33" t="s">
        <v>3</v>
      </c>
      <c r="L4" s="32" t="s">
        <v>4</v>
      </c>
    </row>
    <row r="5" spans="1:13" ht="16.5" customHeight="1" x14ac:dyDescent="0.2">
      <c r="A5" s="31" t="str">
        <f>'7'!A4:D4</f>
        <v>Event Staff</v>
      </c>
      <c r="B5" s="41"/>
      <c r="C5" s="37"/>
      <c r="D5" s="37"/>
      <c r="E5" s="37"/>
      <c r="F5" s="37"/>
      <c r="G5" s="37"/>
      <c r="H5" s="37"/>
      <c r="I5" s="37"/>
      <c r="J5" s="30"/>
      <c r="K5" s="37"/>
      <c r="L5" s="38"/>
    </row>
    <row r="6" spans="1:13" ht="16.5" customHeight="1" x14ac:dyDescent="0.2">
      <c r="A6" s="5" t="str">
        <f>'7'!A5:D5</f>
        <v>5 Star Event Services</v>
      </c>
      <c r="B6" s="6">
        <f>Technical!B6</f>
        <v>55.199999999999996</v>
      </c>
      <c r="C6" s="6">
        <f>Technical!C6</f>
        <v>40</v>
      </c>
      <c r="D6" s="6">
        <f>Technical!D6</f>
        <v>49.400000000000006</v>
      </c>
      <c r="E6" s="6">
        <f>Technical!E6</f>
        <v>63.2</v>
      </c>
      <c r="F6" s="6">
        <f>Technical!F6</f>
        <v>49</v>
      </c>
      <c r="G6" s="6">
        <f>Technical!G6</f>
        <v>62.2</v>
      </c>
      <c r="H6" s="6">
        <f>Technical!H6</f>
        <v>53.5</v>
      </c>
      <c r="I6" s="6">
        <f t="shared" ref="I6:I25" si="0">AVERAGE(B6:H6)</f>
        <v>53.214285714285715</v>
      </c>
      <c r="J6" s="27">
        <f>'Non-Technical'!C6</f>
        <v>21</v>
      </c>
      <c r="K6" s="6">
        <f t="shared" ref="K6:K27" si="1">I6+J6</f>
        <v>74.214285714285722</v>
      </c>
      <c r="L6" s="51">
        <f>RANK(K6,$K$6:$K$13,0)</f>
        <v>6</v>
      </c>
    </row>
    <row r="7" spans="1:13" ht="16.5" customHeight="1" x14ac:dyDescent="0.2">
      <c r="A7" s="5" t="str">
        <f>'7'!A6:D6</f>
        <v>Andy Frain Services</v>
      </c>
      <c r="B7" s="6">
        <f>Technical!B7</f>
        <v>55.4</v>
      </c>
      <c r="C7" s="6">
        <f>Technical!C7</f>
        <v>70</v>
      </c>
      <c r="D7" s="6">
        <f>Technical!D7</f>
        <v>55.400000000000006</v>
      </c>
      <c r="E7" s="6">
        <f>Technical!E7</f>
        <v>66.600000000000009</v>
      </c>
      <c r="F7" s="6">
        <f>Technical!F7</f>
        <v>70</v>
      </c>
      <c r="G7" s="6">
        <f>Technical!G7</f>
        <v>63.599999999999994</v>
      </c>
      <c r="H7" s="6">
        <f>Technical!H7</f>
        <v>57</v>
      </c>
      <c r="I7" s="6">
        <f t="shared" si="0"/>
        <v>62.571428571428569</v>
      </c>
      <c r="J7" s="27">
        <f>'Non-Technical'!C7</f>
        <v>24</v>
      </c>
      <c r="K7" s="6">
        <f t="shared" si="1"/>
        <v>86.571428571428569</v>
      </c>
      <c r="L7" s="51">
        <f t="shared" ref="L7:L13" si="2">RANK(K7,$K$6:$K$13,0)</f>
        <v>1</v>
      </c>
      <c r="M7" s="43"/>
    </row>
    <row r="8" spans="1:13" x14ac:dyDescent="0.2">
      <c r="A8" s="5" t="str">
        <f>'7'!A7:D7</f>
        <v xml:space="preserve">Contemporary Services Corporation </v>
      </c>
      <c r="B8" s="6">
        <f>Technical!B8</f>
        <v>57.4</v>
      </c>
      <c r="C8" s="6">
        <f>Technical!C8</f>
        <v>66</v>
      </c>
      <c r="D8" s="6">
        <f>Technical!D8</f>
        <v>47.2</v>
      </c>
      <c r="E8" s="6">
        <f>Technical!E8</f>
        <v>57.7</v>
      </c>
      <c r="F8" s="6">
        <f>Technical!F8</f>
        <v>64</v>
      </c>
      <c r="G8" s="6">
        <f>Technical!G8</f>
        <v>54</v>
      </c>
      <c r="H8" s="6">
        <f>Technical!H8</f>
        <v>57</v>
      </c>
      <c r="I8" s="6">
        <f t="shared" si="0"/>
        <v>57.614285714285714</v>
      </c>
      <c r="J8" s="27">
        <f>'Non-Technical'!C8</f>
        <v>18</v>
      </c>
      <c r="K8" s="6">
        <f t="shared" si="1"/>
        <v>75.614285714285714</v>
      </c>
      <c r="L8" s="51">
        <f t="shared" si="2"/>
        <v>4</v>
      </c>
    </row>
    <row r="9" spans="1:13" x14ac:dyDescent="0.2">
      <c r="A9" s="5" t="str">
        <f>'7'!A8:D8</f>
        <v>G. Boren Services</v>
      </c>
      <c r="B9" s="6">
        <f>Technical!B9</f>
        <v>51.4</v>
      </c>
      <c r="C9" s="6">
        <f>Technical!C9</f>
        <v>46</v>
      </c>
      <c r="D9" s="6">
        <f>Technical!D9</f>
        <v>36</v>
      </c>
      <c r="E9" s="6">
        <f>Technical!E9</f>
        <v>48</v>
      </c>
      <c r="F9" s="6">
        <f>Technical!F9</f>
        <v>36</v>
      </c>
      <c r="G9" s="6">
        <f>Technical!G9</f>
        <v>51.699999999999996</v>
      </c>
      <c r="H9" s="6">
        <f>Technical!H9</f>
        <v>45</v>
      </c>
      <c r="I9" s="6">
        <f t="shared" si="0"/>
        <v>44.871428571428574</v>
      </c>
      <c r="J9" s="27">
        <f>'Non-Technical'!C9</f>
        <v>18</v>
      </c>
      <c r="K9" s="6">
        <f t="shared" si="1"/>
        <v>62.871428571428574</v>
      </c>
      <c r="L9" s="51">
        <f t="shared" si="2"/>
        <v>7</v>
      </c>
    </row>
    <row r="10" spans="1:13" x14ac:dyDescent="0.2">
      <c r="A10" s="5" t="str">
        <f>'7'!A9:D9</f>
        <v>Landmark Event Staffing Services</v>
      </c>
      <c r="B10" s="6">
        <f>Technical!B10</f>
        <v>60.9</v>
      </c>
      <c r="C10" s="6">
        <f>Technical!C10</f>
        <v>68</v>
      </c>
      <c r="D10" s="6">
        <f>Technical!D10</f>
        <v>48</v>
      </c>
      <c r="E10" s="6">
        <f>Technical!E10</f>
        <v>59.999999999999993</v>
      </c>
      <c r="F10" s="6">
        <f>Technical!F10</f>
        <v>70</v>
      </c>
      <c r="G10" s="6">
        <f>Technical!G10</f>
        <v>55.800000000000004</v>
      </c>
      <c r="H10" s="6">
        <f>Technical!H10</f>
        <v>57</v>
      </c>
      <c r="I10" s="6">
        <f t="shared" si="0"/>
        <v>59.957142857142856</v>
      </c>
      <c r="J10" s="27">
        <f>'Non-Technical'!C10</f>
        <v>21</v>
      </c>
      <c r="K10" s="6">
        <f t="shared" si="1"/>
        <v>80.957142857142856</v>
      </c>
      <c r="L10" s="51">
        <f t="shared" si="2"/>
        <v>2</v>
      </c>
    </row>
    <row r="11" spans="1:13" x14ac:dyDescent="0.2">
      <c r="A11" s="5" t="str">
        <f>'7'!A10:D10</f>
        <v>Stadium People dba Innovative Solution Advisors</v>
      </c>
      <c r="B11" s="6">
        <f>Technical!B11</f>
        <v>48.3</v>
      </c>
      <c r="C11" s="6">
        <f>Technical!C11</f>
        <v>57</v>
      </c>
      <c r="D11" s="6">
        <f>Technical!D11</f>
        <v>45.5</v>
      </c>
      <c r="E11" s="6">
        <f>Technical!E11</f>
        <v>51.2</v>
      </c>
      <c r="F11" s="6">
        <f>Technical!F11</f>
        <v>63</v>
      </c>
      <c r="G11" s="6">
        <f>Technical!G11</f>
        <v>54.899999999999991</v>
      </c>
      <c r="H11" s="6">
        <f>Technical!H11</f>
        <v>53.5</v>
      </c>
      <c r="I11" s="6">
        <f t="shared" si="0"/>
        <v>53.342857142857142</v>
      </c>
      <c r="J11" s="27">
        <f>'Non-Technical'!C11</f>
        <v>21</v>
      </c>
      <c r="K11" s="6">
        <f t="shared" si="1"/>
        <v>74.342857142857142</v>
      </c>
      <c r="L11" s="51">
        <f t="shared" si="2"/>
        <v>5</v>
      </c>
    </row>
    <row r="12" spans="1:13" x14ac:dyDescent="0.2">
      <c r="A12" s="5" t="str">
        <f>'7'!A11:D11</f>
        <v>Staff Pro, Inc</v>
      </c>
      <c r="B12" s="6">
        <f>Technical!B12</f>
        <v>55.4</v>
      </c>
      <c r="C12" s="6">
        <f>Technical!C12</f>
        <v>64</v>
      </c>
      <c r="D12" s="6">
        <f>Technical!D12</f>
        <v>47.9</v>
      </c>
      <c r="E12" s="6">
        <f>Technical!E12</f>
        <v>61.1</v>
      </c>
      <c r="F12" s="6">
        <f>Technical!F12</f>
        <v>54</v>
      </c>
      <c r="G12" s="6">
        <f>Technical!G12</f>
        <v>49</v>
      </c>
      <c r="H12" s="6">
        <f>Technical!H12</f>
        <v>57</v>
      </c>
      <c r="I12" s="6">
        <f t="shared" si="0"/>
        <v>55.48571428571428</v>
      </c>
      <c r="J12" s="27">
        <f>'Non-Technical'!C12</f>
        <v>21</v>
      </c>
      <c r="K12" s="6">
        <f t="shared" si="1"/>
        <v>76.48571428571428</v>
      </c>
      <c r="L12" s="51">
        <f t="shared" si="2"/>
        <v>3</v>
      </c>
    </row>
    <row r="13" spans="1:13" x14ac:dyDescent="0.2">
      <c r="A13" s="5" t="str">
        <f>'7'!A12:D12</f>
        <v>Young Sentry Security</v>
      </c>
      <c r="B13" s="40">
        <f>Technical!B13</f>
        <v>39.4</v>
      </c>
      <c r="C13" s="40">
        <f>Technical!C13</f>
        <v>5</v>
      </c>
      <c r="D13" s="40">
        <f>Technical!D13</f>
        <v>36</v>
      </c>
      <c r="E13" s="40">
        <f>Technical!E13</f>
        <v>53.4</v>
      </c>
      <c r="F13" s="40">
        <f>Technical!F13</f>
        <v>0</v>
      </c>
      <c r="G13" s="40">
        <f>Technical!G13</f>
        <v>50.900000000000006</v>
      </c>
      <c r="H13" s="40">
        <f>Technical!H13</f>
        <v>25</v>
      </c>
      <c r="I13" s="40">
        <f t="shared" si="0"/>
        <v>29.957142857142859</v>
      </c>
      <c r="J13" s="42">
        <f>'Non-Technical'!C13</f>
        <v>24</v>
      </c>
      <c r="K13" s="40">
        <f t="shared" si="1"/>
        <v>53.957142857142856</v>
      </c>
      <c r="L13" s="51">
        <f t="shared" si="2"/>
        <v>8</v>
      </c>
    </row>
    <row r="14" spans="1:13" x14ac:dyDescent="0.2">
      <c r="A14" s="31" t="str">
        <f>'7'!A13:D13</f>
        <v>Parking</v>
      </c>
      <c r="B14" s="41"/>
      <c r="C14" s="37"/>
      <c r="D14" s="37"/>
      <c r="E14" s="37"/>
      <c r="F14" s="37"/>
      <c r="G14" s="37"/>
      <c r="H14" s="37"/>
      <c r="I14" s="37"/>
      <c r="J14" s="30"/>
      <c r="K14" s="37"/>
      <c r="L14" s="38"/>
    </row>
    <row r="15" spans="1:13" x14ac:dyDescent="0.2">
      <c r="A15" s="5" t="str">
        <f>'7'!A14:D14</f>
        <v>5 Star Event Services</v>
      </c>
      <c r="B15" s="6">
        <f>Technical!B15</f>
        <v>53.4</v>
      </c>
      <c r="C15" s="6">
        <f>Technical!C15</f>
        <v>40</v>
      </c>
      <c r="D15" s="6">
        <f>Technical!D15</f>
        <v>47.900000000000006</v>
      </c>
      <c r="E15" s="6">
        <f>Technical!E15</f>
        <v>66.599999999999994</v>
      </c>
      <c r="F15" s="6">
        <f>Technical!F15</f>
        <v>43</v>
      </c>
      <c r="G15" s="6">
        <f>Technical!G15</f>
        <v>59.5</v>
      </c>
      <c r="H15" s="6">
        <f>Technical!H15</f>
        <v>50</v>
      </c>
      <c r="I15" s="6">
        <f t="shared" si="0"/>
        <v>51.48571428571428</v>
      </c>
      <c r="J15" s="27">
        <f>'Non-Technical'!C15</f>
        <v>21</v>
      </c>
      <c r="K15" s="6">
        <f t="shared" si="1"/>
        <v>72.48571428571428</v>
      </c>
      <c r="L15" s="51">
        <f>RANK(K15,$K$15:$K$25,0)</f>
        <v>8</v>
      </c>
    </row>
    <row r="16" spans="1:13" x14ac:dyDescent="0.2">
      <c r="A16" s="5" t="str">
        <f>'7'!A15:D15</f>
        <v>Staff Pro, Inc</v>
      </c>
      <c r="B16" s="6">
        <f>Technical!B16</f>
        <v>54.199999999999996</v>
      </c>
      <c r="C16" s="6">
        <f>Technical!C16</f>
        <v>64</v>
      </c>
      <c r="D16" s="6">
        <f>Technical!D16</f>
        <v>45.699999999999996</v>
      </c>
      <c r="E16" s="6">
        <f>Technical!E16</f>
        <v>61.5</v>
      </c>
      <c r="F16" s="6">
        <f>Technical!F16</f>
        <v>65</v>
      </c>
      <c r="G16" s="6">
        <f>Technical!G16</f>
        <v>48.6</v>
      </c>
      <c r="H16" s="6">
        <f>Technical!H16</f>
        <v>50.5</v>
      </c>
      <c r="I16" s="6">
        <f t="shared" si="0"/>
        <v>55.642857142857146</v>
      </c>
      <c r="J16" s="27">
        <f>'Non-Technical'!C16</f>
        <v>18</v>
      </c>
      <c r="K16" s="6">
        <f t="shared" si="1"/>
        <v>73.642857142857139</v>
      </c>
      <c r="L16" s="51">
        <f t="shared" ref="L16:L25" si="3">RANK(K16,$K$15:$K$25,0)</f>
        <v>7</v>
      </c>
    </row>
    <row r="17" spans="1:13" x14ac:dyDescent="0.2">
      <c r="A17" s="5" t="str">
        <f>'7'!A16:D16</f>
        <v>Ace Parking</v>
      </c>
      <c r="B17" s="6">
        <f>Technical!B17</f>
        <v>55.4</v>
      </c>
      <c r="C17" s="6">
        <f>Technical!C17</f>
        <v>68</v>
      </c>
      <c r="D17" s="6">
        <f>Technical!D17</f>
        <v>51</v>
      </c>
      <c r="E17" s="6">
        <f>Technical!E17</f>
        <v>55.5</v>
      </c>
      <c r="F17" s="6">
        <f>Technical!F17</f>
        <v>68</v>
      </c>
      <c r="G17" s="6">
        <f>Technical!G17</f>
        <v>46.599999999999994</v>
      </c>
      <c r="H17" s="6">
        <f>Technical!H17</f>
        <v>54</v>
      </c>
      <c r="I17" s="6">
        <f t="shared" si="0"/>
        <v>56.928571428571431</v>
      </c>
      <c r="J17" s="27">
        <f>'Non-Technical'!C17</f>
        <v>24</v>
      </c>
      <c r="K17" s="6">
        <f t="shared" si="1"/>
        <v>80.928571428571431</v>
      </c>
      <c r="L17" s="51">
        <f t="shared" si="3"/>
        <v>2</v>
      </c>
    </row>
    <row r="18" spans="1:13" x14ac:dyDescent="0.2">
      <c r="A18" s="5" t="str">
        <f>'7'!A17:D17</f>
        <v>Andy Frain Services</v>
      </c>
      <c r="B18" s="6">
        <f>Technical!B18</f>
        <v>52.4</v>
      </c>
      <c r="C18" s="6">
        <f>Technical!C18</f>
        <v>70</v>
      </c>
      <c r="D18" s="6">
        <f>Technical!D18</f>
        <v>50.900000000000006</v>
      </c>
      <c r="E18" s="6">
        <f>Technical!E18</f>
        <v>68.2</v>
      </c>
      <c r="F18" s="6">
        <f>Technical!F18</f>
        <v>70</v>
      </c>
      <c r="G18" s="6">
        <f>Technical!G18</f>
        <v>59.4</v>
      </c>
      <c r="H18" s="6">
        <f>Technical!H18</f>
        <v>44</v>
      </c>
      <c r="I18" s="6">
        <f t="shared" si="0"/>
        <v>59.271428571428565</v>
      </c>
      <c r="J18" s="27">
        <f>'Non-Technical'!C18</f>
        <v>21</v>
      </c>
      <c r="K18" s="6">
        <f t="shared" si="1"/>
        <v>80.271428571428572</v>
      </c>
      <c r="L18" s="51">
        <f t="shared" si="3"/>
        <v>3</v>
      </c>
    </row>
    <row r="19" spans="1:13" x14ac:dyDescent="0.2">
      <c r="A19" s="5" t="str">
        <f>'7'!A18:D18</f>
        <v>Beyond Logistics Services</v>
      </c>
      <c r="B19" s="6">
        <f>Technical!B19</f>
        <v>46.4</v>
      </c>
      <c r="C19" s="6">
        <f>Technical!C19</f>
        <v>39</v>
      </c>
      <c r="D19" s="6">
        <f>Technical!D19</f>
        <v>42.5</v>
      </c>
      <c r="E19" s="6">
        <f>Technical!E19</f>
        <v>60.1</v>
      </c>
      <c r="F19" s="6">
        <f>Technical!F19</f>
        <v>28</v>
      </c>
      <c r="G19" s="6">
        <f>Technical!G19</f>
        <v>54.999999999999993</v>
      </c>
      <c r="H19" s="6">
        <f>Technical!H19</f>
        <v>51.5</v>
      </c>
      <c r="I19" s="6">
        <f t="shared" si="0"/>
        <v>46.071428571428569</v>
      </c>
      <c r="J19" s="27">
        <f>'Non-Technical'!C19</f>
        <v>21</v>
      </c>
      <c r="K19" s="6">
        <f t="shared" si="1"/>
        <v>67.071428571428569</v>
      </c>
      <c r="L19" s="51">
        <f t="shared" si="3"/>
        <v>10</v>
      </c>
    </row>
    <row r="20" spans="1:13" x14ac:dyDescent="0.2">
      <c r="A20" s="5" t="str">
        <f>'7'!A19:D19</f>
        <v xml:space="preserve">Contemporary Services Corporation </v>
      </c>
      <c r="B20" s="6">
        <f>Technical!B20</f>
        <v>58.4</v>
      </c>
      <c r="C20" s="6">
        <f>Technical!C20</f>
        <v>66</v>
      </c>
      <c r="D20" s="6">
        <f>Technical!D20</f>
        <v>47.100000000000009</v>
      </c>
      <c r="E20" s="6">
        <f>Technical!E20</f>
        <v>58.1</v>
      </c>
      <c r="F20" s="6">
        <f>Technical!F20</f>
        <v>53</v>
      </c>
      <c r="G20" s="6">
        <f>Technical!G20</f>
        <v>46.8</v>
      </c>
      <c r="H20" s="6">
        <f>Technical!H20</f>
        <v>54</v>
      </c>
      <c r="I20" s="6">
        <f t="shared" si="0"/>
        <v>54.771428571428579</v>
      </c>
      <c r="J20" s="27">
        <f>'Non-Technical'!C20</f>
        <v>21</v>
      </c>
      <c r="K20" s="6">
        <f t="shared" si="1"/>
        <v>75.771428571428572</v>
      </c>
      <c r="L20" s="51">
        <f t="shared" si="3"/>
        <v>5</v>
      </c>
    </row>
    <row r="21" spans="1:13" x14ac:dyDescent="0.2">
      <c r="A21" s="5" t="str">
        <f>'7'!A20:D20</f>
        <v>G. Boren Services</v>
      </c>
      <c r="B21" s="6">
        <f>Technical!B21</f>
        <v>51.8</v>
      </c>
      <c r="C21" s="6">
        <f>Technical!C21</f>
        <v>46</v>
      </c>
      <c r="D21" s="6">
        <f>Technical!D21</f>
        <v>36</v>
      </c>
      <c r="E21" s="6">
        <f>Technical!E21</f>
        <v>51.5</v>
      </c>
      <c r="F21" s="6">
        <f>Technical!F21</f>
        <v>30</v>
      </c>
      <c r="G21" s="6">
        <f>Technical!G21</f>
        <v>46.5</v>
      </c>
      <c r="H21" s="6">
        <f>Technical!H21</f>
        <v>44</v>
      </c>
      <c r="I21" s="6">
        <f t="shared" si="0"/>
        <v>43.68571428571429</v>
      </c>
      <c r="J21" s="27">
        <f>'Non-Technical'!C21</f>
        <v>18</v>
      </c>
      <c r="K21" s="6">
        <f t="shared" si="1"/>
        <v>61.68571428571429</v>
      </c>
      <c r="L21" s="51">
        <f t="shared" si="3"/>
        <v>11</v>
      </c>
    </row>
    <row r="22" spans="1:13" x14ac:dyDescent="0.2">
      <c r="A22" s="5" t="str">
        <f>'7'!A21:D21</f>
        <v>Landmark Event Staffing Services</v>
      </c>
      <c r="B22" s="6">
        <f>Technical!B22</f>
        <v>57.9</v>
      </c>
      <c r="C22" s="6">
        <f>Technical!C22</f>
        <v>68</v>
      </c>
      <c r="D22" s="6">
        <f>Technical!D22</f>
        <v>47.4</v>
      </c>
      <c r="E22" s="6">
        <f>Technical!E22</f>
        <v>53.099999999999994</v>
      </c>
      <c r="F22" s="6">
        <f>Technical!F22</f>
        <v>70</v>
      </c>
      <c r="G22" s="6">
        <f>Technical!G22</f>
        <v>53.699999999999996</v>
      </c>
      <c r="H22" s="6">
        <f>Technical!H22</f>
        <v>44</v>
      </c>
      <c r="I22" s="6">
        <f t="shared" si="0"/>
        <v>56.3</v>
      </c>
      <c r="J22" s="27">
        <f>'Non-Technical'!C22</f>
        <v>18</v>
      </c>
      <c r="K22" s="6">
        <f t="shared" si="1"/>
        <v>74.3</v>
      </c>
      <c r="L22" s="51">
        <f t="shared" si="3"/>
        <v>6</v>
      </c>
    </row>
    <row r="23" spans="1:13" x14ac:dyDescent="0.2">
      <c r="A23" s="5" t="str">
        <f>'7'!A22:D22</f>
        <v>LAZ Parking Texas</v>
      </c>
      <c r="B23" s="6">
        <f>Technical!B23</f>
        <v>54.199999999999996</v>
      </c>
      <c r="C23" s="6">
        <f>Technical!C23</f>
        <v>65</v>
      </c>
      <c r="D23" s="6">
        <f>Technical!D23</f>
        <v>55.2</v>
      </c>
      <c r="E23" s="6">
        <f>Technical!E23</f>
        <v>64.100000000000009</v>
      </c>
      <c r="F23" s="6">
        <f>Technical!F23</f>
        <v>67</v>
      </c>
      <c r="G23" s="6">
        <f>Technical!G23</f>
        <v>47.4</v>
      </c>
      <c r="H23" s="6">
        <f>Technical!H23</f>
        <v>57</v>
      </c>
      <c r="I23" s="6">
        <f t="shared" si="0"/>
        <v>58.557142857142857</v>
      </c>
      <c r="J23" s="27">
        <f>'Non-Technical'!C23</f>
        <v>22.5</v>
      </c>
      <c r="K23" s="6">
        <f t="shared" si="1"/>
        <v>81.05714285714285</v>
      </c>
      <c r="L23" s="51">
        <f t="shared" si="3"/>
        <v>1</v>
      </c>
      <c r="M23" s="43"/>
    </row>
    <row r="24" spans="1:13" x14ac:dyDescent="0.2">
      <c r="A24" s="5" t="str">
        <f>'7'!A23:D23</f>
        <v>Parking Systems of Americas</v>
      </c>
      <c r="B24" s="6">
        <f>Technical!B24</f>
        <v>48.3</v>
      </c>
      <c r="C24" s="6">
        <f>Technical!C24</f>
        <v>31</v>
      </c>
      <c r="D24" s="6">
        <f>Technical!D24</f>
        <v>52.4</v>
      </c>
      <c r="E24" s="6">
        <f>Technical!E24</f>
        <v>57.599999999999994</v>
      </c>
      <c r="F24" s="6">
        <f>Technical!F24</f>
        <v>49</v>
      </c>
      <c r="G24" s="6">
        <f>Technical!G24</f>
        <v>49.7</v>
      </c>
      <c r="H24" s="6">
        <f>Technical!H24</f>
        <v>60</v>
      </c>
      <c r="I24" s="6">
        <f t="shared" si="0"/>
        <v>49.714285714285715</v>
      </c>
      <c r="J24" s="27">
        <f>'Non-Technical'!C24</f>
        <v>19.5</v>
      </c>
      <c r="K24" s="6">
        <f t="shared" si="1"/>
        <v>69.214285714285722</v>
      </c>
      <c r="L24" s="51">
        <f t="shared" si="3"/>
        <v>9</v>
      </c>
    </row>
    <row r="25" spans="1:13" x14ac:dyDescent="0.2">
      <c r="A25" s="5" t="str">
        <f>'7'!A24:D24</f>
        <v>Stadium People dba Innovative Solution Advisors</v>
      </c>
      <c r="B25" s="40">
        <f>Technical!B25</f>
        <v>48.3</v>
      </c>
      <c r="C25" s="40">
        <f>Technical!C25</f>
        <v>63</v>
      </c>
      <c r="D25" s="40">
        <f>Technical!D25</f>
        <v>43.8</v>
      </c>
      <c r="E25" s="40">
        <f>Technical!E25</f>
        <v>53.800000000000004</v>
      </c>
      <c r="F25" s="40">
        <f>Technical!F25</f>
        <v>63</v>
      </c>
      <c r="G25" s="40">
        <f>Technical!G25</f>
        <v>47.9</v>
      </c>
      <c r="H25" s="40">
        <f>Technical!H25</f>
        <v>51.5</v>
      </c>
      <c r="I25" s="40">
        <f t="shared" si="0"/>
        <v>53.042857142857137</v>
      </c>
      <c r="J25" s="42">
        <f>'Non-Technical'!C25</f>
        <v>24</v>
      </c>
      <c r="K25" s="40">
        <f t="shared" si="1"/>
        <v>77.042857142857144</v>
      </c>
      <c r="L25" s="51">
        <f t="shared" si="3"/>
        <v>4</v>
      </c>
    </row>
    <row r="26" spans="1:13" x14ac:dyDescent="0.2">
      <c r="A26" s="31" t="str">
        <f>'7'!A25:D25</f>
        <v>Ambulance</v>
      </c>
      <c r="B26" s="41"/>
      <c r="C26" s="37"/>
      <c r="D26" s="37"/>
      <c r="E26" s="37"/>
      <c r="F26" s="37"/>
      <c r="G26" s="37"/>
      <c r="H26" s="37"/>
      <c r="I26" s="37"/>
      <c r="J26" s="30"/>
      <c r="K26" s="37"/>
      <c r="L26" s="38"/>
    </row>
    <row r="27" spans="1:13" x14ac:dyDescent="0.2">
      <c r="A27" s="5" t="str">
        <f>'7'!A26:D26</f>
        <v>Advantage Ambulance Service</v>
      </c>
      <c r="B27" s="6">
        <f>Technical!B27</f>
        <v>51.9</v>
      </c>
      <c r="C27" s="6">
        <f>Technical!C27</f>
        <v>33</v>
      </c>
      <c r="D27" s="6">
        <f>Technical!D27</f>
        <v>58.400000000000006</v>
      </c>
      <c r="E27" s="6">
        <f>Technical!E27</f>
        <v>59.499999999999993</v>
      </c>
      <c r="F27" s="6">
        <f>Technical!F27</f>
        <v>84</v>
      </c>
      <c r="G27" s="6">
        <f>Technical!G27</f>
        <v>66.699999999999989</v>
      </c>
      <c r="H27" s="6">
        <f>Technical!H27</f>
        <v>54.5</v>
      </c>
      <c r="I27" s="6">
        <f>AVERAGE(B27:H27)</f>
        <v>58.285714285714285</v>
      </c>
      <c r="J27" s="27">
        <f>'Non-Technical'!C27</f>
        <v>24</v>
      </c>
      <c r="K27" s="6">
        <f t="shared" si="1"/>
        <v>82.285714285714278</v>
      </c>
      <c r="L27" s="51">
        <f>RANK(K27,$K$27:$K$28,0)</f>
        <v>1</v>
      </c>
      <c r="M27" s="43"/>
    </row>
    <row r="28" spans="1:13" x14ac:dyDescent="0.2">
      <c r="A28" s="5" t="str">
        <f>'7'!A27:D27</f>
        <v>Best Care Ambulance Service</v>
      </c>
      <c r="B28" s="6">
        <f>Technical!B28</f>
        <v>55.4</v>
      </c>
      <c r="C28" s="6">
        <f>Technical!C28</f>
        <v>36</v>
      </c>
      <c r="D28" s="6">
        <f>Technical!D28</f>
        <v>55.199999999999996</v>
      </c>
      <c r="E28" s="6">
        <f>Technical!E28</f>
        <v>59.300000000000004</v>
      </c>
      <c r="F28" s="6">
        <f>Technical!F28</f>
        <v>78</v>
      </c>
      <c r="G28" s="6">
        <f>Technical!G28</f>
        <v>58.300000000000004</v>
      </c>
      <c r="H28" s="6">
        <f>Technical!H28</f>
        <v>60</v>
      </c>
      <c r="I28" s="6">
        <f t="shared" ref="I28" si="4">AVERAGE(B28:H28)</f>
        <v>57.457142857142856</v>
      </c>
      <c r="J28" s="27">
        <f>'Non-Technical'!C28</f>
        <v>21</v>
      </c>
      <c r="K28" s="6">
        <f t="shared" ref="K28" si="5">I28+J28</f>
        <v>78.457142857142856</v>
      </c>
      <c r="L28" s="51">
        <f>RANK(K28,$K$27:$K$28,0)</f>
        <v>2</v>
      </c>
    </row>
  </sheetData>
  <mergeCells count="2">
    <mergeCell ref="A1:L1"/>
    <mergeCell ref="A2:L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4"/>
  <sheetViews>
    <sheetView tabSelected="1" zoomScale="85" zoomScaleNormal="85" workbookViewId="0">
      <selection activeCell="F6" sqref="F6:H6"/>
    </sheetView>
  </sheetViews>
  <sheetFormatPr defaultRowHeight="12.75" x14ac:dyDescent="0.2"/>
  <cols>
    <col min="1" max="1" width="2" style="72" customWidth="1"/>
    <col min="2" max="2" width="42.140625" style="72" bestFit="1" customWidth="1"/>
    <col min="3" max="3" width="12" style="72" customWidth="1"/>
    <col min="4" max="5" width="10.7109375" style="72" customWidth="1"/>
    <col min="6" max="6" width="12.140625" style="72" customWidth="1"/>
    <col min="7" max="8" width="10.42578125" style="72" customWidth="1"/>
    <col min="9" max="9" width="11.42578125" style="72" customWidth="1"/>
    <col min="10" max="11" width="9" style="72" customWidth="1"/>
    <col min="12" max="12" width="10.85546875" style="72" bestFit="1" customWidth="1"/>
    <col min="13" max="14" width="9" style="72" customWidth="1"/>
    <col min="15" max="15" width="10.85546875" style="72" bestFit="1" customWidth="1"/>
    <col min="16" max="17" width="9" style="72" customWidth="1"/>
    <col min="18" max="16384" width="9.140625" style="72"/>
  </cols>
  <sheetData>
    <row r="1" spans="2:19" ht="15.75" x14ac:dyDescent="0.25">
      <c r="B1" s="138" t="s">
        <v>41</v>
      </c>
      <c r="C1" s="138"/>
      <c r="D1" s="138"/>
      <c r="E1" s="80" t="str">
        <f>[1]Cover!A6</f>
        <v>RFP 730-16119 Athletic Department Event Management Operations</v>
      </c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</row>
    <row r="2" spans="2:19" ht="15.75" customHeight="1" x14ac:dyDescent="0.25">
      <c r="C2" s="80"/>
      <c r="D2" s="80"/>
      <c r="E2" s="80"/>
      <c r="F2" s="80"/>
      <c r="G2" s="80"/>
    </row>
    <row r="3" spans="2:19" ht="15" customHeight="1" x14ac:dyDescent="0.2">
      <c r="B3" s="81" t="s">
        <v>42</v>
      </c>
      <c r="C3" s="139" t="s">
        <v>43</v>
      </c>
      <c r="D3" s="139"/>
      <c r="E3" s="139"/>
      <c r="F3" s="139"/>
    </row>
    <row r="4" spans="2:19" ht="15" customHeight="1" x14ac:dyDescent="0.2">
      <c r="F4" s="82"/>
    </row>
    <row r="5" spans="2:19" ht="16.5" thickBot="1" x14ac:dyDescent="0.3">
      <c r="B5" s="82"/>
      <c r="C5" s="131" t="s">
        <v>44</v>
      </c>
      <c r="D5" s="131"/>
      <c r="E5" s="131"/>
      <c r="F5" s="131" t="s">
        <v>14</v>
      </c>
      <c r="G5" s="131"/>
      <c r="H5" s="131"/>
      <c r="I5" s="131" t="s">
        <v>15</v>
      </c>
      <c r="J5" s="131"/>
      <c r="K5" s="131"/>
      <c r="L5" s="131" t="s">
        <v>16</v>
      </c>
      <c r="M5" s="131"/>
      <c r="N5" s="131"/>
      <c r="O5" s="131" t="s">
        <v>40</v>
      </c>
      <c r="P5" s="131"/>
      <c r="Q5" s="131"/>
    </row>
    <row r="6" spans="2:19" ht="143.25" customHeight="1" x14ac:dyDescent="0.2">
      <c r="B6" s="83"/>
      <c r="C6" s="132" t="s">
        <v>64</v>
      </c>
      <c r="D6" s="133"/>
      <c r="E6" s="134"/>
      <c r="F6" s="135" t="s">
        <v>45</v>
      </c>
      <c r="G6" s="136"/>
      <c r="H6" s="137"/>
      <c r="I6" s="135" t="s">
        <v>46</v>
      </c>
      <c r="J6" s="136"/>
      <c r="K6" s="137"/>
      <c r="L6" s="135" t="s">
        <v>47</v>
      </c>
      <c r="M6" s="136"/>
      <c r="N6" s="137"/>
      <c r="O6" s="135" t="s">
        <v>48</v>
      </c>
      <c r="P6" s="136"/>
      <c r="Q6" s="137"/>
      <c r="R6" s="121" t="s">
        <v>49</v>
      </c>
    </row>
    <row r="7" spans="2:19" x14ac:dyDescent="0.2">
      <c r="B7" s="84" t="s">
        <v>50</v>
      </c>
      <c r="C7" s="85" t="s">
        <v>51</v>
      </c>
      <c r="D7" s="86" t="s">
        <v>52</v>
      </c>
      <c r="E7" s="87" t="s">
        <v>53</v>
      </c>
      <c r="F7" s="88" t="s">
        <v>51</v>
      </c>
      <c r="G7" s="89" t="s">
        <v>52</v>
      </c>
      <c r="H7" s="90" t="s">
        <v>53</v>
      </c>
      <c r="I7" s="88" t="s">
        <v>51</v>
      </c>
      <c r="J7" s="89" t="s">
        <v>52</v>
      </c>
      <c r="K7" s="90" t="s">
        <v>53</v>
      </c>
      <c r="L7" s="85" t="s">
        <v>51</v>
      </c>
      <c r="M7" s="86" t="s">
        <v>52</v>
      </c>
      <c r="N7" s="87" t="s">
        <v>53</v>
      </c>
      <c r="O7" s="85" t="s">
        <v>51</v>
      </c>
      <c r="P7" s="86" t="s">
        <v>52</v>
      </c>
      <c r="Q7" s="87" t="s">
        <v>53</v>
      </c>
      <c r="R7" s="122"/>
    </row>
    <row r="8" spans="2:19" x14ac:dyDescent="0.2">
      <c r="B8" s="91" t="str">
        <f>'[1]RFP Submittal'!A4</f>
        <v>Event Staff</v>
      </c>
      <c r="C8" s="92"/>
      <c r="D8" s="93"/>
      <c r="E8" s="94"/>
      <c r="F8" s="92"/>
      <c r="G8" s="93"/>
      <c r="H8" s="94"/>
      <c r="I8" s="92"/>
      <c r="J8" s="93"/>
      <c r="K8" s="94"/>
      <c r="L8" s="92"/>
      <c r="M8" s="93"/>
      <c r="N8" s="94"/>
      <c r="O8" s="92"/>
      <c r="P8" s="93"/>
      <c r="Q8" s="94"/>
      <c r="R8" s="95"/>
    </row>
    <row r="9" spans="2:19" x14ac:dyDescent="0.2">
      <c r="B9" s="96" t="str">
        <f>'[1]RFP Submittal'!A5</f>
        <v>5 Star Event Services</v>
      </c>
      <c r="C9" s="97"/>
      <c r="D9" s="98">
        <v>6</v>
      </c>
      <c r="E9" s="99">
        <f t="shared" ref="E9:E31" si="0">C9*D9</f>
        <v>0</v>
      </c>
      <c r="F9" s="100"/>
      <c r="G9" s="101">
        <v>6</v>
      </c>
      <c r="H9" s="102">
        <f t="shared" ref="H9:H31" si="1">F9*G9</f>
        <v>0</v>
      </c>
      <c r="I9" s="100"/>
      <c r="J9" s="101">
        <v>5</v>
      </c>
      <c r="K9" s="102">
        <f t="shared" ref="K9:K31" si="2">I9*J9</f>
        <v>0</v>
      </c>
      <c r="L9" s="97"/>
      <c r="M9" s="98">
        <v>2</v>
      </c>
      <c r="N9" s="99">
        <f t="shared" ref="N9:N31" si="3">L9*M9</f>
        <v>0</v>
      </c>
      <c r="O9" s="97"/>
      <c r="P9" s="98">
        <v>1</v>
      </c>
      <c r="Q9" s="99">
        <f t="shared" ref="Q9:Q31" si="4">O9*P9</f>
        <v>0</v>
      </c>
      <c r="R9" s="103">
        <f t="shared" ref="R9:R31" si="5">K9+H9+E9+Q9+N9</f>
        <v>0</v>
      </c>
    </row>
    <row r="10" spans="2:19" x14ac:dyDescent="0.2">
      <c r="B10" s="96" t="str">
        <f>'[1]RFP Submittal'!A6</f>
        <v>Andy Frain Services</v>
      </c>
      <c r="C10" s="97"/>
      <c r="D10" s="98">
        <v>6</v>
      </c>
      <c r="E10" s="99">
        <f t="shared" si="0"/>
        <v>0</v>
      </c>
      <c r="F10" s="100"/>
      <c r="G10" s="101">
        <v>6</v>
      </c>
      <c r="H10" s="102">
        <f t="shared" si="1"/>
        <v>0</v>
      </c>
      <c r="I10" s="100"/>
      <c r="J10" s="101">
        <v>5</v>
      </c>
      <c r="K10" s="102">
        <f t="shared" si="2"/>
        <v>0</v>
      </c>
      <c r="L10" s="97"/>
      <c r="M10" s="98">
        <v>2</v>
      </c>
      <c r="N10" s="99">
        <f t="shared" si="3"/>
        <v>0</v>
      </c>
      <c r="O10" s="97"/>
      <c r="P10" s="98">
        <v>1</v>
      </c>
      <c r="Q10" s="99">
        <f t="shared" si="4"/>
        <v>0</v>
      </c>
      <c r="R10" s="103">
        <f t="shared" si="5"/>
        <v>0</v>
      </c>
    </row>
    <row r="11" spans="2:19" x14ac:dyDescent="0.2">
      <c r="B11" s="96" t="str">
        <f>'[1]RFP Submittal'!A7</f>
        <v xml:space="preserve">Contemporary Services Corporation </v>
      </c>
      <c r="C11" s="97"/>
      <c r="D11" s="98">
        <v>6</v>
      </c>
      <c r="E11" s="99">
        <f t="shared" si="0"/>
        <v>0</v>
      </c>
      <c r="F11" s="100"/>
      <c r="G11" s="101">
        <v>6</v>
      </c>
      <c r="H11" s="102">
        <f t="shared" si="1"/>
        <v>0</v>
      </c>
      <c r="I11" s="100"/>
      <c r="J11" s="101">
        <v>5</v>
      </c>
      <c r="K11" s="102">
        <f t="shared" si="2"/>
        <v>0</v>
      </c>
      <c r="L11" s="97"/>
      <c r="M11" s="98">
        <v>2</v>
      </c>
      <c r="N11" s="99">
        <f t="shared" si="3"/>
        <v>0</v>
      </c>
      <c r="O11" s="97"/>
      <c r="P11" s="98">
        <v>1</v>
      </c>
      <c r="Q11" s="99">
        <f t="shared" si="4"/>
        <v>0</v>
      </c>
      <c r="R11" s="103">
        <f t="shared" si="5"/>
        <v>0</v>
      </c>
    </row>
    <row r="12" spans="2:19" x14ac:dyDescent="0.2">
      <c r="B12" s="96" t="str">
        <f>'[1]RFP Submittal'!A8</f>
        <v>G. Boren Services</v>
      </c>
      <c r="C12" s="97"/>
      <c r="D12" s="98">
        <v>6</v>
      </c>
      <c r="E12" s="99">
        <f t="shared" si="0"/>
        <v>0</v>
      </c>
      <c r="F12" s="100"/>
      <c r="G12" s="101">
        <v>6</v>
      </c>
      <c r="H12" s="102">
        <f t="shared" si="1"/>
        <v>0</v>
      </c>
      <c r="I12" s="100"/>
      <c r="J12" s="101">
        <v>5</v>
      </c>
      <c r="K12" s="102">
        <f t="shared" si="2"/>
        <v>0</v>
      </c>
      <c r="L12" s="97"/>
      <c r="M12" s="98">
        <v>2</v>
      </c>
      <c r="N12" s="99">
        <f t="shared" si="3"/>
        <v>0</v>
      </c>
      <c r="O12" s="97"/>
      <c r="P12" s="98">
        <v>1</v>
      </c>
      <c r="Q12" s="99">
        <f t="shared" si="4"/>
        <v>0</v>
      </c>
      <c r="R12" s="103">
        <f t="shared" si="5"/>
        <v>0</v>
      </c>
    </row>
    <row r="13" spans="2:19" x14ac:dyDescent="0.2">
      <c r="B13" s="96" t="str">
        <f>'[1]RFP Submittal'!A9</f>
        <v>Landmark Event Staffing Services</v>
      </c>
      <c r="C13" s="97"/>
      <c r="D13" s="98">
        <v>6</v>
      </c>
      <c r="E13" s="99">
        <f t="shared" si="0"/>
        <v>0</v>
      </c>
      <c r="F13" s="100"/>
      <c r="G13" s="101">
        <v>6</v>
      </c>
      <c r="H13" s="102">
        <f t="shared" si="1"/>
        <v>0</v>
      </c>
      <c r="I13" s="100"/>
      <c r="J13" s="101">
        <v>5</v>
      </c>
      <c r="K13" s="102">
        <f t="shared" si="2"/>
        <v>0</v>
      </c>
      <c r="L13" s="97"/>
      <c r="M13" s="98">
        <v>2</v>
      </c>
      <c r="N13" s="99">
        <f t="shared" si="3"/>
        <v>0</v>
      </c>
      <c r="O13" s="97"/>
      <c r="P13" s="98">
        <v>1</v>
      </c>
      <c r="Q13" s="99">
        <f t="shared" si="4"/>
        <v>0</v>
      </c>
      <c r="R13" s="103">
        <f t="shared" si="5"/>
        <v>0</v>
      </c>
    </row>
    <row r="14" spans="2:19" x14ac:dyDescent="0.2">
      <c r="B14" s="96" t="str">
        <f>'[1]RFP Submittal'!A10</f>
        <v>Stadium People dba Innovative Solution Advisors</v>
      </c>
      <c r="C14" s="97"/>
      <c r="D14" s="98">
        <v>6</v>
      </c>
      <c r="E14" s="99">
        <f t="shared" si="0"/>
        <v>0</v>
      </c>
      <c r="F14" s="100"/>
      <c r="G14" s="101">
        <v>6</v>
      </c>
      <c r="H14" s="102">
        <f t="shared" si="1"/>
        <v>0</v>
      </c>
      <c r="I14" s="100"/>
      <c r="J14" s="101">
        <v>5</v>
      </c>
      <c r="K14" s="102">
        <f t="shared" si="2"/>
        <v>0</v>
      </c>
      <c r="L14" s="97"/>
      <c r="M14" s="98">
        <v>2</v>
      </c>
      <c r="N14" s="99">
        <f t="shared" si="3"/>
        <v>0</v>
      </c>
      <c r="O14" s="97"/>
      <c r="P14" s="98">
        <v>1</v>
      </c>
      <c r="Q14" s="99">
        <f t="shared" si="4"/>
        <v>0</v>
      </c>
      <c r="R14" s="103">
        <f t="shared" si="5"/>
        <v>0</v>
      </c>
    </row>
    <row r="15" spans="2:19" x14ac:dyDescent="0.2">
      <c r="B15" s="96" t="str">
        <f>'[1]RFP Submittal'!A11</f>
        <v>Staff Pro, Inc</v>
      </c>
      <c r="C15" s="97"/>
      <c r="D15" s="98">
        <v>6</v>
      </c>
      <c r="E15" s="99">
        <f t="shared" si="0"/>
        <v>0</v>
      </c>
      <c r="F15" s="100"/>
      <c r="G15" s="101">
        <v>6</v>
      </c>
      <c r="H15" s="102">
        <f t="shared" si="1"/>
        <v>0</v>
      </c>
      <c r="I15" s="100"/>
      <c r="J15" s="101">
        <v>5</v>
      </c>
      <c r="K15" s="102">
        <f t="shared" si="2"/>
        <v>0</v>
      </c>
      <c r="L15" s="97"/>
      <c r="M15" s="98">
        <v>2</v>
      </c>
      <c r="N15" s="99">
        <f t="shared" si="3"/>
        <v>0</v>
      </c>
      <c r="O15" s="97"/>
      <c r="P15" s="98">
        <v>1</v>
      </c>
      <c r="Q15" s="99">
        <f t="shared" si="4"/>
        <v>0</v>
      </c>
      <c r="R15" s="103">
        <f t="shared" si="5"/>
        <v>0</v>
      </c>
    </row>
    <row r="16" spans="2:19" x14ac:dyDescent="0.2">
      <c r="B16" s="96" t="str">
        <f>'[1]RFP Submittal'!A12</f>
        <v>Young Sentry Security</v>
      </c>
      <c r="C16" s="97"/>
      <c r="D16" s="98">
        <v>6</v>
      </c>
      <c r="E16" s="99">
        <f t="shared" si="0"/>
        <v>0</v>
      </c>
      <c r="F16" s="100"/>
      <c r="G16" s="101">
        <v>6</v>
      </c>
      <c r="H16" s="102">
        <f t="shared" si="1"/>
        <v>0</v>
      </c>
      <c r="I16" s="100"/>
      <c r="J16" s="101">
        <v>5</v>
      </c>
      <c r="K16" s="102">
        <f t="shared" si="2"/>
        <v>0</v>
      </c>
      <c r="L16" s="97"/>
      <c r="M16" s="98">
        <v>2</v>
      </c>
      <c r="N16" s="99">
        <f t="shared" si="3"/>
        <v>0</v>
      </c>
      <c r="O16" s="97"/>
      <c r="P16" s="98">
        <v>1</v>
      </c>
      <c r="Q16" s="99">
        <f t="shared" si="4"/>
        <v>0</v>
      </c>
      <c r="R16" s="103">
        <f t="shared" si="5"/>
        <v>0</v>
      </c>
    </row>
    <row r="17" spans="2:18" x14ac:dyDescent="0.2">
      <c r="B17" s="91" t="str">
        <f>'[1]RFP Submittal'!A13</f>
        <v>Parking</v>
      </c>
      <c r="C17" s="92"/>
      <c r="D17" s="93"/>
      <c r="E17" s="94"/>
      <c r="F17" s="92"/>
      <c r="G17" s="93"/>
      <c r="H17" s="94"/>
      <c r="I17" s="92"/>
      <c r="J17" s="93"/>
      <c r="K17" s="94"/>
      <c r="L17" s="92"/>
      <c r="M17" s="93"/>
      <c r="N17" s="94"/>
      <c r="O17" s="92"/>
      <c r="P17" s="93"/>
      <c r="Q17" s="94"/>
      <c r="R17" s="95"/>
    </row>
    <row r="18" spans="2:18" x14ac:dyDescent="0.2">
      <c r="B18" s="96" t="str">
        <f>'[1]RFP Submittal'!A14</f>
        <v>5 Star Event Services</v>
      </c>
      <c r="C18" s="97"/>
      <c r="D18" s="98">
        <v>6</v>
      </c>
      <c r="E18" s="99">
        <f t="shared" si="0"/>
        <v>0</v>
      </c>
      <c r="F18" s="100"/>
      <c r="G18" s="101">
        <v>6</v>
      </c>
      <c r="H18" s="102">
        <f t="shared" si="1"/>
        <v>0</v>
      </c>
      <c r="I18" s="100"/>
      <c r="J18" s="101">
        <v>5</v>
      </c>
      <c r="K18" s="102">
        <f t="shared" si="2"/>
        <v>0</v>
      </c>
      <c r="L18" s="97"/>
      <c r="M18" s="98">
        <v>2</v>
      </c>
      <c r="N18" s="99">
        <f t="shared" si="3"/>
        <v>0</v>
      </c>
      <c r="O18" s="97"/>
      <c r="P18" s="98">
        <v>1</v>
      </c>
      <c r="Q18" s="99">
        <f t="shared" si="4"/>
        <v>0</v>
      </c>
      <c r="R18" s="103">
        <f t="shared" si="5"/>
        <v>0</v>
      </c>
    </row>
    <row r="19" spans="2:18" x14ac:dyDescent="0.2">
      <c r="B19" s="96" t="str">
        <f>'[1]RFP Submittal'!A15</f>
        <v>Staff Pro, Inc</v>
      </c>
      <c r="C19" s="97"/>
      <c r="D19" s="98">
        <v>6</v>
      </c>
      <c r="E19" s="99">
        <f t="shared" si="0"/>
        <v>0</v>
      </c>
      <c r="F19" s="100"/>
      <c r="G19" s="101">
        <v>6</v>
      </c>
      <c r="H19" s="102">
        <f t="shared" si="1"/>
        <v>0</v>
      </c>
      <c r="I19" s="100"/>
      <c r="J19" s="101">
        <v>5</v>
      </c>
      <c r="K19" s="102">
        <f t="shared" si="2"/>
        <v>0</v>
      </c>
      <c r="L19" s="97"/>
      <c r="M19" s="98">
        <v>2</v>
      </c>
      <c r="N19" s="99">
        <f t="shared" si="3"/>
        <v>0</v>
      </c>
      <c r="O19" s="97"/>
      <c r="P19" s="98">
        <v>1</v>
      </c>
      <c r="Q19" s="99">
        <f t="shared" si="4"/>
        <v>0</v>
      </c>
      <c r="R19" s="103">
        <f t="shared" si="5"/>
        <v>0</v>
      </c>
    </row>
    <row r="20" spans="2:18" x14ac:dyDescent="0.2">
      <c r="B20" s="96" t="str">
        <f>'[1]RFP Submittal'!A16</f>
        <v>Ace Parking</v>
      </c>
      <c r="C20" s="97"/>
      <c r="D20" s="98">
        <v>6</v>
      </c>
      <c r="E20" s="99">
        <f t="shared" si="0"/>
        <v>0</v>
      </c>
      <c r="F20" s="100"/>
      <c r="G20" s="101">
        <v>6</v>
      </c>
      <c r="H20" s="102">
        <f t="shared" si="1"/>
        <v>0</v>
      </c>
      <c r="I20" s="100"/>
      <c r="J20" s="101">
        <v>5</v>
      </c>
      <c r="K20" s="102">
        <f t="shared" si="2"/>
        <v>0</v>
      </c>
      <c r="L20" s="97"/>
      <c r="M20" s="98">
        <v>2</v>
      </c>
      <c r="N20" s="99">
        <f t="shared" si="3"/>
        <v>0</v>
      </c>
      <c r="O20" s="97"/>
      <c r="P20" s="98">
        <v>1</v>
      </c>
      <c r="Q20" s="99">
        <f t="shared" si="4"/>
        <v>0</v>
      </c>
      <c r="R20" s="103">
        <f t="shared" si="5"/>
        <v>0</v>
      </c>
    </row>
    <row r="21" spans="2:18" x14ac:dyDescent="0.2">
      <c r="B21" s="96" t="str">
        <f>'[1]RFP Submittal'!A17</f>
        <v>Andy Frain Services</v>
      </c>
      <c r="C21" s="97"/>
      <c r="D21" s="98">
        <v>6</v>
      </c>
      <c r="E21" s="99">
        <f t="shared" si="0"/>
        <v>0</v>
      </c>
      <c r="F21" s="100"/>
      <c r="G21" s="101">
        <v>6</v>
      </c>
      <c r="H21" s="102">
        <f t="shared" si="1"/>
        <v>0</v>
      </c>
      <c r="I21" s="100"/>
      <c r="J21" s="101">
        <v>5</v>
      </c>
      <c r="K21" s="102">
        <f t="shared" si="2"/>
        <v>0</v>
      </c>
      <c r="L21" s="97"/>
      <c r="M21" s="98">
        <v>2</v>
      </c>
      <c r="N21" s="99">
        <f t="shared" si="3"/>
        <v>0</v>
      </c>
      <c r="O21" s="97"/>
      <c r="P21" s="98">
        <v>1</v>
      </c>
      <c r="Q21" s="99">
        <f t="shared" si="4"/>
        <v>0</v>
      </c>
      <c r="R21" s="103">
        <f t="shared" si="5"/>
        <v>0</v>
      </c>
    </row>
    <row r="22" spans="2:18" x14ac:dyDescent="0.2">
      <c r="B22" s="96" t="str">
        <f>'[1]RFP Submittal'!A18</f>
        <v>Beyond Logistics Services</v>
      </c>
      <c r="C22" s="97"/>
      <c r="D22" s="98">
        <v>6</v>
      </c>
      <c r="E22" s="99">
        <f t="shared" si="0"/>
        <v>0</v>
      </c>
      <c r="F22" s="100"/>
      <c r="G22" s="101">
        <v>6</v>
      </c>
      <c r="H22" s="102">
        <f t="shared" si="1"/>
        <v>0</v>
      </c>
      <c r="I22" s="100"/>
      <c r="J22" s="101">
        <v>5</v>
      </c>
      <c r="K22" s="102">
        <f t="shared" si="2"/>
        <v>0</v>
      </c>
      <c r="L22" s="97"/>
      <c r="M22" s="98">
        <v>2</v>
      </c>
      <c r="N22" s="99">
        <f t="shared" si="3"/>
        <v>0</v>
      </c>
      <c r="O22" s="97"/>
      <c r="P22" s="98">
        <v>1</v>
      </c>
      <c r="Q22" s="99">
        <f t="shared" si="4"/>
        <v>0</v>
      </c>
      <c r="R22" s="103">
        <f t="shared" si="5"/>
        <v>0</v>
      </c>
    </row>
    <row r="23" spans="2:18" x14ac:dyDescent="0.2">
      <c r="B23" s="96" t="str">
        <f>'[1]RFP Submittal'!A19</f>
        <v xml:space="preserve">Contemporary Services Corporation </v>
      </c>
      <c r="C23" s="97"/>
      <c r="D23" s="98">
        <v>6</v>
      </c>
      <c r="E23" s="99">
        <f t="shared" si="0"/>
        <v>0</v>
      </c>
      <c r="F23" s="100"/>
      <c r="G23" s="101">
        <v>6</v>
      </c>
      <c r="H23" s="102">
        <f t="shared" si="1"/>
        <v>0</v>
      </c>
      <c r="I23" s="100"/>
      <c r="J23" s="101">
        <v>5</v>
      </c>
      <c r="K23" s="102">
        <f t="shared" si="2"/>
        <v>0</v>
      </c>
      <c r="L23" s="97"/>
      <c r="M23" s="98">
        <v>2</v>
      </c>
      <c r="N23" s="99">
        <f t="shared" si="3"/>
        <v>0</v>
      </c>
      <c r="O23" s="97"/>
      <c r="P23" s="98">
        <v>1</v>
      </c>
      <c r="Q23" s="99">
        <f t="shared" si="4"/>
        <v>0</v>
      </c>
      <c r="R23" s="103">
        <f t="shared" si="5"/>
        <v>0</v>
      </c>
    </row>
    <row r="24" spans="2:18" x14ac:dyDescent="0.2">
      <c r="B24" s="96" t="str">
        <f>'[1]RFP Submittal'!A20</f>
        <v>G. Boren Services</v>
      </c>
      <c r="C24" s="97"/>
      <c r="D24" s="98">
        <v>6</v>
      </c>
      <c r="E24" s="99">
        <f t="shared" si="0"/>
        <v>0</v>
      </c>
      <c r="F24" s="100"/>
      <c r="G24" s="101">
        <v>6</v>
      </c>
      <c r="H24" s="102">
        <f t="shared" si="1"/>
        <v>0</v>
      </c>
      <c r="I24" s="100"/>
      <c r="J24" s="101">
        <v>5</v>
      </c>
      <c r="K24" s="102">
        <f t="shared" si="2"/>
        <v>0</v>
      </c>
      <c r="L24" s="97"/>
      <c r="M24" s="98">
        <v>2</v>
      </c>
      <c r="N24" s="99">
        <f t="shared" si="3"/>
        <v>0</v>
      </c>
      <c r="O24" s="97"/>
      <c r="P24" s="98">
        <v>1</v>
      </c>
      <c r="Q24" s="99">
        <f t="shared" si="4"/>
        <v>0</v>
      </c>
      <c r="R24" s="103">
        <f t="shared" si="5"/>
        <v>0</v>
      </c>
    </row>
    <row r="25" spans="2:18" x14ac:dyDescent="0.2">
      <c r="B25" s="96" t="str">
        <f>'[1]RFP Submittal'!A21</f>
        <v>Landmark Event Staffing Services</v>
      </c>
      <c r="C25" s="97"/>
      <c r="D25" s="98">
        <v>6</v>
      </c>
      <c r="E25" s="99">
        <f t="shared" si="0"/>
        <v>0</v>
      </c>
      <c r="F25" s="100"/>
      <c r="G25" s="101">
        <v>6</v>
      </c>
      <c r="H25" s="102">
        <f t="shared" si="1"/>
        <v>0</v>
      </c>
      <c r="I25" s="100"/>
      <c r="J25" s="101">
        <v>5</v>
      </c>
      <c r="K25" s="102">
        <f t="shared" si="2"/>
        <v>0</v>
      </c>
      <c r="L25" s="97"/>
      <c r="M25" s="98">
        <v>2</v>
      </c>
      <c r="N25" s="99">
        <f t="shared" si="3"/>
        <v>0</v>
      </c>
      <c r="O25" s="97"/>
      <c r="P25" s="98">
        <v>1</v>
      </c>
      <c r="Q25" s="99">
        <f t="shared" si="4"/>
        <v>0</v>
      </c>
      <c r="R25" s="103">
        <f t="shared" si="5"/>
        <v>0</v>
      </c>
    </row>
    <row r="26" spans="2:18" x14ac:dyDescent="0.2">
      <c r="B26" s="96" t="str">
        <f>'[1]RFP Submittal'!A22</f>
        <v>LAZ Parking Texas</v>
      </c>
      <c r="C26" s="97"/>
      <c r="D26" s="98">
        <v>6</v>
      </c>
      <c r="E26" s="99">
        <f t="shared" si="0"/>
        <v>0</v>
      </c>
      <c r="F26" s="100"/>
      <c r="G26" s="101">
        <v>6</v>
      </c>
      <c r="H26" s="102">
        <f t="shared" si="1"/>
        <v>0</v>
      </c>
      <c r="I26" s="100"/>
      <c r="J26" s="101">
        <v>5</v>
      </c>
      <c r="K26" s="102">
        <f t="shared" si="2"/>
        <v>0</v>
      </c>
      <c r="L26" s="97"/>
      <c r="M26" s="98">
        <v>2</v>
      </c>
      <c r="N26" s="99">
        <f t="shared" si="3"/>
        <v>0</v>
      </c>
      <c r="O26" s="97"/>
      <c r="P26" s="98">
        <v>1</v>
      </c>
      <c r="Q26" s="99">
        <f t="shared" si="4"/>
        <v>0</v>
      </c>
      <c r="R26" s="103">
        <f t="shared" si="5"/>
        <v>0</v>
      </c>
    </row>
    <row r="27" spans="2:18" x14ac:dyDescent="0.2">
      <c r="B27" s="96" t="str">
        <f>'[1]RFP Submittal'!A23</f>
        <v>Parking Systems of Americas</v>
      </c>
      <c r="C27" s="97"/>
      <c r="D27" s="98">
        <v>6</v>
      </c>
      <c r="E27" s="99">
        <f t="shared" si="0"/>
        <v>0</v>
      </c>
      <c r="F27" s="100"/>
      <c r="G27" s="101">
        <v>6</v>
      </c>
      <c r="H27" s="102">
        <f t="shared" si="1"/>
        <v>0</v>
      </c>
      <c r="I27" s="100"/>
      <c r="J27" s="101">
        <v>5</v>
      </c>
      <c r="K27" s="102">
        <f t="shared" si="2"/>
        <v>0</v>
      </c>
      <c r="L27" s="97"/>
      <c r="M27" s="98">
        <v>2</v>
      </c>
      <c r="N27" s="99">
        <f t="shared" si="3"/>
        <v>0</v>
      </c>
      <c r="O27" s="97"/>
      <c r="P27" s="98">
        <v>1</v>
      </c>
      <c r="Q27" s="99">
        <f t="shared" si="4"/>
        <v>0</v>
      </c>
      <c r="R27" s="103">
        <f t="shared" si="5"/>
        <v>0</v>
      </c>
    </row>
    <row r="28" spans="2:18" x14ac:dyDescent="0.2">
      <c r="B28" s="96" t="str">
        <f>'[1]RFP Submittal'!A24</f>
        <v>Stadium People dba Innovative Solution Advisors</v>
      </c>
      <c r="C28" s="97"/>
      <c r="D28" s="98">
        <v>6</v>
      </c>
      <c r="E28" s="99">
        <f t="shared" si="0"/>
        <v>0</v>
      </c>
      <c r="F28" s="100"/>
      <c r="G28" s="101">
        <v>6</v>
      </c>
      <c r="H28" s="102">
        <f t="shared" si="1"/>
        <v>0</v>
      </c>
      <c r="I28" s="100"/>
      <c r="J28" s="101">
        <v>5</v>
      </c>
      <c r="K28" s="102">
        <f t="shared" si="2"/>
        <v>0</v>
      </c>
      <c r="L28" s="97"/>
      <c r="M28" s="98">
        <v>2</v>
      </c>
      <c r="N28" s="99">
        <f t="shared" si="3"/>
        <v>0</v>
      </c>
      <c r="O28" s="97"/>
      <c r="P28" s="98">
        <v>1</v>
      </c>
      <c r="Q28" s="99">
        <f t="shared" si="4"/>
        <v>0</v>
      </c>
      <c r="R28" s="103">
        <f t="shared" si="5"/>
        <v>0</v>
      </c>
    </row>
    <row r="29" spans="2:18" x14ac:dyDescent="0.2">
      <c r="B29" s="91" t="str">
        <f>'[1]RFP Submittal'!A25</f>
        <v>Ambulance</v>
      </c>
      <c r="C29" s="92"/>
      <c r="D29" s="93"/>
      <c r="E29" s="94"/>
      <c r="F29" s="92"/>
      <c r="G29" s="93"/>
      <c r="H29" s="94"/>
      <c r="I29" s="92"/>
      <c r="J29" s="93"/>
      <c r="K29" s="94"/>
      <c r="L29" s="92"/>
      <c r="M29" s="93"/>
      <c r="N29" s="94"/>
      <c r="O29" s="92"/>
      <c r="P29" s="93"/>
      <c r="Q29" s="94"/>
      <c r="R29" s="95"/>
    </row>
    <row r="30" spans="2:18" x14ac:dyDescent="0.2">
      <c r="B30" s="96" t="str">
        <f>'[1]RFP Submittal'!A26</f>
        <v>Advantage Ambulance Service</v>
      </c>
      <c r="C30" s="97"/>
      <c r="D30" s="98">
        <v>6</v>
      </c>
      <c r="E30" s="99">
        <f t="shared" si="0"/>
        <v>0</v>
      </c>
      <c r="F30" s="100"/>
      <c r="G30" s="101">
        <v>6</v>
      </c>
      <c r="H30" s="102">
        <f t="shared" si="1"/>
        <v>0</v>
      </c>
      <c r="I30" s="100"/>
      <c r="J30" s="101">
        <v>5</v>
      </c>
      <c r="K30" s="102">
        <f t="shared" si="2"/>
        <v>0</v>
      </c>
      <c r="L30" s="97"/>
      <c r="M30" s="98">
        <v>2</v>
      </c>
      <c r="N30" s="99">
        <f t="shared" si="3"/>
        <v>0</v>
      </c>
      <c r="O30" s="97"/>
      <c r="P30" s="98">
        <v>1</v>
      </c>
      <c r="Q30" s="99">
        <f t="shared" si="4"/>
        <v>0</v>
      </c>
      <c r="R30" s="103">
        <f t="shared" si="5"/>
        <v>0</v>
      </c>
    </row>
    <row r="31" spans="2:18" x14ac:dyDescent="0.2">
      <c r="B31" s="96" t="str">
        <f>'[1]RFP Submittal'!A27</f>
        <v>Best Care Ambulance Service</v>
      </c>
      <c r="C31" s="97"/>
      <c r="D31" s="98">
        <v>6</v>
      </c>
      <c r="E31" s="99">
        <f t="shared" si="0"/>
        <v>0</v>
      </c>
      <c r="F31" s="100"/>
      <c r="G31" s="101">
        <v>6</v>
      </c>
      <c r="H31" s="102">
        <f t="shared" si="1"/>
        <v>0</v>
      </c>
      <c r="I31" s="100"/>
      <c r="J31" s="101">
        <v>5</v>
      </c>
      <c r="K31" s="102">
        <f t="shared" si="2"/>
        <v>0</v>
      </c>
      <c r="L31" s="97"/>
      <c r="M31" s="98">
        <v>2</v>
      </c>
      <c r="N31" s="99">
        <f t="shared" si="3"/>
        <v>0</v>
      </c>
      <c r="O31" s="97"/>
      <c r="P31" s="98">
        <v>1</v>
      </c>
      <c r="Q31" s="99">
        <f t="shared" si="4"/>
        <v>0</v>
      </c>
      <c r="R31" s="103">
        <f t="shared" si="5"/>
        <v>0</v>
      </c>
    </row>
    <row r="32" spans="2:18" x14ac:dyDescent="0.2"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</row>
    <row r="33" spans="2:18" x14ac:dyDescent="0.2">
      <c r="B33" s="123" t="s">
        <v>54</v>
      </c>
      <c r="C33" s="123"/>
      <c r="D33" s="123"/>
      <c r="E33" s="123"/>
      <c r="F33" s="104"/>
      <c r="G33" s="104" t="s">
        <v>55</v>
      </c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</row>
    <row r="34" spans="2:18" x14ac:dyDescent="0.2">
      <c r="B34" s="123"/>
      <c r="C34" s="123"/>
      <c r="D34" s="123"/>
      <c r="E34" s="123"/>
      <c r="F34" s="104"/>
      <c r="G34" s="104" t="s">
        <v>56</v>
      </c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</row>
    <row r="35" spans="2:18" x14ac:dyDescent="0.2">
      <c r="B35" s="123"/>
      <c r="C35" s="123"/>
      <c r="D35" s="123"/>
      <c r="E35" s="123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</row>
    <row r="36" spans="2:18" ht="13.5" thickBot="1" x14ac:dyDescent="0.25">
      <c r="B36" s="124"/>
      <c r="C36" s="124"/>
      <c r="D36" s="124"/>
      <c r="E36" s="12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</row>
    <row r="37" spans="2:18" ht="13.5" thickTop="1" x14ac:dyDescent="0.2">
      <c r="B37" s="125" t="s">
        <v>57</v>
      </c>
      <c r="C37" s="126"/>
      <c r="D37" s="126"/>
      <c r="E37" s="127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</row>
    <row r="38" spans="2:18" x14ac:dyDescent="0.2">
      <c r="B38" s="128" t="s">
        <v>58</v>
      </c>
      <c r="C38" s="129"/>
      <c r="D38" s="129"/>
      <c r="E38" s="130"/>
      <c r="F38" s="104"/>
      <c r="G38" s="104"/>
      <c r="H38" s="104"/>
      <c r="I38" s="104"/>
      <c r="J38" s="104"/>
      <c r="K38" s="104"/>
      <c r="L38" s="104"/>
      <c r="M38" s="104"/>
      <c r="N38" s="104"/>
      <c r="R38" s="104"/>
    </row>
    <row r="39" spans="2:18" x14ac:dyDescent="0.2">
      <c r="B39" s="115" t="s">
        <v>59</v>
      </c>
      <c r="C39" s="116"/>
      <c r="D39" s="116"/>
      <c r="E39" s="117"/>
      <c r="F39" s="104"/>
      <c r="G39" s="104"/>
      <c r="H39" s="104"/>
      <c r="I39" s="104"/>
      <c r="J39" s="104"/>
      <c r="K39" s="104"/>
      <c r="L39" s="104"/>
      <c r="M39" s="104"/>
      <c r="N39" s="104"/>
      <c r="R39" s="104"/>
    </row>
    <row r="40" spans="2:18" x14ac:dyDescent="0.2">
      <c r="B40" s="115" t="s">
        <v>60</v>
      </c>
      <c r="C40" s="116"/>
      <c r="D40" s="116"/>
      <c r="E40" s="117"/>
      <c r="F40" s="104"/>
      <c r="G40" s="104"/>
      <c r="H40" s="104"/>
      <c r="I40" s="104"/>
      <c r="J40" s="104"/>
      <c r="K40" s="104"/>
      <c r="L40" s="104"/>
      <c r="M40" s="104"/>
      <c r="N40" s="104"/>
      <c r="R40" s="104"/>
    </row>
    <row r="41" spans="2:18" x14ac:dyDescent="0.2">
      <c r="B41" s="115" t="s">
        <v>61</v>
      </c>
      <c r="C41" s="116"/>
      <c r="D41" s="116"/>
      <c r="E41" s="117"/>
      <c r="F41" s="104"/>
      <c r="G41" s="104"/>
      <c r="H41" s="104"/>
      <c r="M41" s="104"/>
      <c r="N41" s="104"/>
      <c r="R41" s="104"/>
    </row>
    <row r="42" spans="2:18" ht="12.75" customHeight="1" x14ac:dyDescent="0.2">
      <c r="B42" s="115" t="s">
        <v>62</v>
      </c>
      <c r="C42" s="116"/>
      <c r="D42" s="116"/>
      <c r="E42" s="117"/>
      <c r="F42" s="104"/>
      <c r="G42" s="104"/>
      <c r="H42" s="104"/>
      <c r="M42" s="104"/>
      <c r="N42" s="104"/>
      <c r="R42" s="104"/>
    </row>
    <row r="43" spans="2:18" ht="13.5" customHeight="1" thickBot="1" x14ac:dyDescent="0.25">
      <c r="B43" s="118" t="s">
        <v>63</v>
      </c>
      <c r="C43" s="119"/>
      <c r="D43" s="119"/>
      <c r="E43" s="120"/>
      <c r="F43" s="104"/>
      <c r="G43" s="104"/>
      <c r="H43" s="104"/>
      <c r="M43" s="104"/>
      <c r="N43" s="104"/>
      <c r="R43" s="104"/>
    </row>
    <row r="44" spans="2:18" ht="13.5" thickTop="1" x14ac:dyDescent="0.2"/>
  </sheetData>
  <mergeCells count="21">
    <mergeCell ref="B1:D1"/>
    <mergeCell ref="C3:F3"/>
    <mergeCell ref="C5:E5"/>
    <mergeCell ref="F5:H5"/>
    <mergeCell ref="I5:K5"/>
    <mergeCell ref="O5:Q5"/>
    <mergeCell ref="C6:E6"/>
    <mergeCell ref="F6:H6"/>
    <mergeCell ref="I6:K6"/>
    <mergeCell ref="L6:N6"/>
    <mergeCell ref="O6:Q6"/>
    <mergeCell ref="L5:N5"/>
    <mergeCell ref="B41:E41"/>
    <mergeCell ref="B42:E42"/>
    <mergeCell ref="B43:E43"/>
    <mergeCell ref="R6:R7"/>
    <mergeCell ref="B33:E36"/>
    <mergeCell ref="B37:E37"/>
    <mergeCell ref="B38:E38"/>
    <mergeCell ref="B39:E39"/>
    <mergeCell ref="B40:E4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C2" sqref="C2:G2"/>
    </sheetView>
  </sheetViews>
  <sheetFormatPr defaultRowHeight="12.75" x14ac:dyDescent="0.2"/>
  <cols>
    <col min="9" max="9" width="9.140625" style="46"/>
  </cols>
  <sheetData>
    <row r="1" spans="1:10" ht="15.75" x14ac:dyDescent="0.25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ht="15.75" x14ac:dyDescent="0.25">
      <c r="A2" s="10"/>
      <c r="B2" s="9"/>
      <c r="C2" s="108"/>
      <c r="D2" s="108"/>
      <c r="E2" s="108"/>
      <c r="F2" s="108"/>
      <c r="G2" s="108"/>
      <c r="H2" s="9"/>
      <c r="I2" s="47"/>
      <c r="J2" s="8"/>
    </row>
    <row r="3" spans="1:10" ht="15" x14ac:dyDescent="0.25">
      <c r="A3" s="109" t="s">
        <v>12</v>
      </c>
      <c r="B3" s="109"/>
      <c r="C3" s="109"/>
      <c r="D3" s="109"/>
      <c r="E3" s="11" t="s">
        <v>13</v>
      </c>
      <c r="F3" s="24" t="s">
        <v>14</v>
      </c>
      <c r="G3" s="24" t="s">
        <v>15</v>
      </c>
      <c r="H3" s="25" t="s">
        <v>16</v>
      </c>
      <c r="I3" s="25" t="s">
        <v>40</v>
      </c>
      <c r="J3" s="12" t="s">
        <v>17</v>
      </c>
    </row>
    <row r="4" spans="1:10" x14ac:dyDescent="0.2">
      <c r="A4" s="106" t="s">
        <v>23</v>
      </c>
      <c r="B4" s="106"/>
      <c r="C4" s="106"/>
      <c r="D4" s="106"/>
      <c r="E4" s="56"/>
      <c r="F4" s="56"/>
      <c r="G4" s="56"/>
      <c r="H4" s="56"/>
      <c r="I4" s="56"/>
      <c r="J4" s="56"/>
    </row>
    <row r="5" spans="1:10" x14ac:dyDescent="0.2">
      <c r="A5" s="105" t="s">
        <v>24</v>
      </c>
      <c r="B5" s="105"/>
      <c r="C5" s="105"/>
      <c r="D5" s="105"/>
      <c r="E5" s="54">
        <v>0</v>
      </c>
      <c r="F5" s="54">
        <v>24</v>
      </c>
      <c r="G5" s="54">
        <v>5</v>
      </c>
      <c r="H5" s="54">
        <v>6</v>
      </c>
      <c r="I5" s="54">
        <v>5</v>
      </c>
      <c r="J5" s="55">
        <f>SUM(E5:I5)</f>
        <v>40</v>
      </c>
    </row>
    <row r="6" spans="1:10" x14ac:dyDescent="0.2">
      <c r="A6" s="105" t="s">
        <v>25</v>
      </c>
      <c r="B6" s="105"/>
      <c r="C6" s="105"/>
      <c r="D6" s="105"/>
      <c r="E6" s="54">
        <v>0</v>
      </c>
      <c r="F6" s="54">
        <v>30</v>
      </c>
      <c r="G6" s="54">
        <v>25</v>
      </c>
      <c r="H6" s="54">
        <v>10</v>
      </c>
      <c r="I6" s="54">
        <v>5</v>
      </c>
      <c r="J6" s="55">
        <f t="shared" ref="J6:J27" si="0">SUM(E6:I6)</f>
        <v>70</v>
      </c>
    </row>
    <row r="7" spans="1:10" x14ac:dyDescent="0.2">
      <c r="A7" s="105" t="s">
        <v>26</v>
      </c>
      <c r="B7" s="105"/>
      <c r="C7" s="105"/>
      <c r="D7" s="105"/>
      <c r="E7" s="54">
        <v>0</v>
      </c>
      <c r="F7" s="54">
        <v>30</v>
      </c>
      <c r="G7" s="54">
        <v>25</v>
      </c>
      <c r="H7" s="54">
        <v>6</v>
      </c>
      <c r="I7" s="54">
        <v>5</v>
      </c>
      <c r="J7" s="55">
        <f t="shared" si="0"/>
        <v>66</v>
      </c>
    </row>
    <row r="8" spans="1:10" x14ac:dyDescent="0.2">
      <c r="A8" s="105" t="s">
        <v>27</v>
      </c>
      <c r="B8" s="105"/>
      <c r="C8" s="105"/>
      <c r="D8" s="105"/>
      <c r="E8" s="54">
        <v>0</v>
      </c>
      <c r="F8" s="54">
        <v>18</v>
      </c>
      <c r="G8" s="54">
        <v>15</v>
      </c>
      <c r="H8" s="54">
        <v>8</v>
      </c>
      <c r="I8" s="54">
        <v>5</v>
      </c>
      <c r="J8" s="55">
        <f t="shared" si="0"/>
        <v>46</v>
      </c>
    </row>
    <row r="9" spans="1:10" x14ac:dyDescent="0.2">
      <c r="A9" s="105" t="s">
        <v>28</v>
      </c>
      <c r="B9" s="105"/>
      <c r="C9" s="105"/>
      <c r="D9" s="105"/>
      <c r="E9" s="54">
        <v>0</v>
      </c>
      <c r="F9" s="54">
        <v>30</v>
      </c>
      <c r="G9" s="54">
        <v>25</v>
      </c>
      <c r="H9" s="54">
        <v>8</v>
      </c>
      <c r="I9" s="54">
        <v>5</v>
      </c>
      <c r="J9" s="55">
        <f t="shared" si="0"/>
        <v>68</v>
      </c>
    </row>
    <row r="10" spans="1:10" x14ac:dyDescent="0.2">
      <c r="A10" s="105" t="s">
        <v>29</v>
      </c>
      <c r="B10" s="105"/>
      <c r="C10" s="105"/>
      <c r="D10" s="105"/>
      <c r="E10" s="54">
        <v>0</v>
      </c>
      <c r="F10" s="54">
        <v>24</v>
      </c>
      <c r="G10" s="54">
        <v>20</v>
      </c>
      <c r="H10" s="54">
        <v>8</v>
      </c>
      <c r="I10" s="54">
        <v>5</v>
      </c>
      <c r="J10" s="55">
        <f t="shared" si="0"/>
        <v>57</v>
      </c>
    </row>
    <row r="11" spans="1:10" x14ac:dyDescent="0.2">
      <c r="A11" s="105" t="s">
        <v>30</v>
      </c>
      <c r="B11" s="105"/>
      <c r="C11" s="105"/>
      <c r="D11" s="105"/>
      <c r="E11" s="54">
        <v>0</v>
      </c>
      <c r="F11" s="54">
        <v>24</v>
      </c>
      <c r="G11" s="54">
        <v>25</v>
      </c>
      <c r="H11" s="54">
        <v>10</v>
      </c>
      <c r="I11" s="54">
        <v>5</v>
      </c>
      <c r="J11" s="55">
        <f t="shared" si="0"/>
        <v>64</v>
      </c>
    </row>
    <row r="12" spans="1:10" x14ac:dyDescent="0.2">
      <c r="A12" s="105" t="s">
        <v>31</v>
      </c>
      <c r="B12" s="105"/>
      <c r="C12" s="105"/>
      <c r="D12" s="105"/>
      <c r="E12" s="54">
        <v>0</v>
      </c>
      <c r="F12" s="54">
        <v>0</v>
      </c>
      <c r="G12" s="54">
        <v>0</v>
      </c>
      <c r="H12" s="54">
        <v>0</v>
      </c>
      <c r="I12" s="54">
        <v>5</v>
      </c>
      <c r="J12" s="55">
        <f t="shared" si="0"/>
        <v>5</v>
      </c>
    </row>
    <row r="13" spans="1:10" x14ac:dyDescent="0.2">
      <c r="A13" s="106" t="s">
        <v>32</v>
      </c>
      <c r="B13" s="106"/>
      <c r="C13" s="106"/>
      <c r="D13" s="106"/>
      <c r="E13" s="56"/>
      <c r="F13" s="56"/>
      <c r="G13" s="56"/>
      <c r="H13" s="56"/>
      <c r="I13" s="56"/>
      <c r="J13" s="56"/>
    </row>
    <row r="14" spans="1:10" x14ac:dyDescent="0.2">
      <c r="A14" s="105" t="s">
        <v>24</v>
      </c>
      <c r="B14" s="105"/>
      <c r="C14" s="105"/>
      <c r="D14" s="105"/>
      <c r="E14" s="54">
        <v>0</v>
      </c>
      <c r="F14" s="54">
        <v>24</v>
      </c>
      <c r="G14" s="54">
        <v>5</v>
      </c>
      <c r="H14" s="54">
        <v>6</v>
      </c>
      <c r="I14" s="54">
        <v>5</v>
      </c>
      <c r="J14" s="55">
        <f t="shared" si="0"/>
        <v>40</v>
      </c>
    </row>
    <row r="15" spans="1:10" x14ac:dyDescent="0.2">
      <c r="A15" s="105" t="s">
        <v>30</v>
      </c>
      <c r="B15" s="105"/>
      <c r="C15" s="105"/>
      <c r="D15" s="105"/>
      <c r="E15" s="54">
        <v>0</v>
      </c>
      <c r="F15" s="54">
        <v>24</v>
      </c>
      <c r="G15" s="54">
        <v>25</v>
      </c>
      <c r="H15" s="54">
        <v>10</v>
      </c>
      <c r="I15" s="54">
        <v>5</v>
      </c>
      <c r="J15" s="55">
        <f t="shared" si="0"/>
        <v>64</v>
      </c>
    </row>
    <row r="16" spans="1:10" x14ac:dyDescent="0.2">
      <c r="A16" s="105" t="s">
        <v>33</v>
      </c>
      <c r="B16" s="105"/>
      <c r="C16" s="105"/>
      <c r="D16" s="105"/>
      <c r="E16" s="54">
        <v>0</v>
      </c>
      <c r="F16" s="54">
        <v>30</v>
      </c>
      <c r="G16" s="54">
        <v>25</v>
      </c>
      <c r="H16" s="54">
        <v>8</v>
      </c>
      <c r="I16" s="54">
        <v>5</v>
      </c>
      <c r="J16" s="55">
        <f t="shared" si="0"/>
        <v>68</v>
      </c>
    </row>
    <row r="17" spans="1:10" x14ac:dyDescent="0.2">
      <c r="A17" s="105" t="s">
        <v>25</v>
      </c>
      <c r="B17" s="105"/>
      <c r="C17" s="105"/>
      <c r="D17" s="105"/>
      <c r="E17" s="54">
        <v>0</v>
      </c>
      <c r="F17" s="54">
        <v>30</v>
      </c>
      <c r="G17" s="54">
        <v>25</v>
      </c>
      <c r="H17" s="54">
        <v>10</v>
      </c>
      <c r="I17" s="54">
        <v>5</v>
      </c>
      <c r="J17" s="55">
        <f t="shared" si="0"/>
        <v>70</v>
      </c>
    </row>
    <row r="18" spans="1:10" x14ac:dyDescent="0.2">
      <c r="A18" s="105" t="s">
        <v>34</v>
      </c>
      <c r="B18" s="105"/>
      <c r="C18" s="105"/>
      <c r="D18" s="105"/>
      <c r="E18" s="54">
        <v>0</v>
      </c>
      <c r="F18" s="54">
        <v>18</v>
      </c>
      <c r="G18" s="54">
        <v>15</v>
      </c>
      <c r="H18" s="54">
        <v>6</v>
      </c>
      <c r="I18" s="54">
        <v>0</v>
      </c>
      <c r="J18" s="55">
        <f t="shared" si="0"/>
        <v>39</v>
      </c>
    </row>
    <row r="19" spans="1:10" x14ac:dyDescent="0.2">
      <c r="A19" s="105" t="s">
        <v>26</v>
      </c>
      <c r="B19" s="105"/>
      <c r="C19" s="105"/>
      <c r="D19" s="105"/>
      <c r="E19" s="54">
        <v>0</v>
      </c>
      <c r="F19" s="54">
        <v>30</v>
      </c>
      <c r="G19" s="54">
        <v>25</v>
      </c>
      <c r="H19" s="54">
        <v>6</v>
      </c>
      <c r="I19" s="54">
        <v>5</v>
      </c>
      <c r="J19" s="55">
        <f t="shared" si="0"/>
        <v>66</v>
      </c>
    </row>
    <row r="20" spans="1:10" x14ac:dyDescent="0.2">
      <c r="A20" s="105" t="s">
        <v>27</v>
      </c>
      <c r="B20" s="105"/>
      <c r="C20" s="105"/>
      <c r="D20" s="105"/>
      <c r="E20" s="54">
        <v>0</v>
      </c>
      <c r="F20" s="54">
        <v>18</v>
      </c>
      <c r="G20" s="54">
        <v>15</v>
      </c>
      <c r="H20" s="54">
        <v>8</v>
      </c>
      <c r="I20" s="54">
        <v>5</v>
      </c>
      <c r="J20" s="55">
        <f t="shared" si="0"/>
        <v>46</v>
      </c>
    </row>
    <row r="21" spans="1:10" x14ac:dyDescent="0.2">
      <c r="A21" s="105" t="s">
        <v>28</v>
      </c>
      <c r="B21" s="105"/>
      <c r="C21" s="105"/>
      <c r="D21" s="105"/>
      <c r="E21" s="54">
        <v>0</v>
      </c>
      <c r="F21" s="54">
        <v>30</v>
      </c>
      <c r="G21" s="54">
        <v>25</v>
      </c>
      <c r="H21" s="54">
        <v>8</v>
      </c>
      <c r="I21" s="54">
        <v>5</v>
      </c>
      <c r="J21" s="55">
        <f t="shared" si="0"/>
        <v>68</v>
      </c>
    </row>
    <row r="22" spans="1:10" x14ac:dyDescent="0.2">
      <c r="A22" s="105" t="s">
        <v>35</v>
      </c>
      <c r="B22" s="105"/>
      <c r="C22" s="105"/>
      <c r="D22" s="105"/>
      <c r="E22" s="54">
        <v>0</v>
      </c>
      <c r="F22" s="54">
        <v>30</v>
      </c>
      <c r="G22" s="54">
        <v>20</v>
      </c>
      <c r="H22" s="54">
        <v>10</v>
      </c>
      <c r="I22" s="54">
        <v>5</v>
      </c>
      <c r="J22" s="55">
        <f t="shared" si="0"/>
        <v>65</v>
      </c>
    </row>
    <row r="23" spans="1:10" x14ac:dyDescent="0.2">
      <c r="A23" s="105" t="s">
        <v>36</v>
      </c>
      <c r="B23" s="105"/>
      <c r="C23" s="105"/>
      <c r="D23" s="105"/>
      <c r="E23" s="54">
        <v>0</v>
      </c>
      <c r="F23" s="54">
        <v>12</v>
      </c>
      <c r="G23" s="54">
        <v>10</v>
      </c>
      <c r="H23" s="54">
        <v>4</v>
      </c>
      <c r="I23" s="54">
        <v>5</v>
      </c>
      <c r="J23" s="55">
        <f t="shared" si="0"/>
        <v>31</v>
      </c>
    </row>
    <row r="24" spans="1:10" x14ac:dyDescent="0.2">
      <c r="A24" s="105" t="s">
        <v>29</v>
      </c>
      <c r="B24" s="105"/>
      <c r="C24" s="105"/>
      <c r="D24" s="105"/>
      <c r="E24" s="54">
        <v>0</v>
      </c>
      <c r="F24" s="54">
        <v>30</v>
      </c>
      <c r="G24" s="54">
        <v>20</v>
      </c>
      <c r="H24" s="54">
        <v>8</v>
      </c>
      <c r="I24" s="54">
        <v>5</v>
      </c>
      <c r="J24" s="55">
        <f t="shared" si="0"/>
        <v>63</v>
      </c>
    </row>
    <row r="25" spans="1:10" x14ac:dyDescent="0.2">
      <c r="A25" s="106" t="s">
        <v>37</v>
      </c>
      <c r="B25" s="106"/>
      <c r="C25" s="106"/>
      <c r="D25" s="106"/>
      <c r="E25" s="56"/>
      <c r="F25" s="56"/>
      <c r="G25" s="56"/>
      <c r="H25" s="56"/>
      <c r="I25" s="56"/>
      <c r="J25" s="56"/>
    </row>
    <row r="26" spans="1:10" x14ac:dyDescent="0.2">
      <c r="A26" s="105" t="s">
        <v>38</v>
      </c>
      <c r="B26" s="105"/>
      <c r="C26" s="105"/>
      <c r="D26" s="105"/>
      <c r="E26" s="54">
        <v>0</v>
      </c>
      <c r="F26" s="54">
        <v>18</v>
      </c>
      <c r="G26" s="54">
        <v>10</v>
      </c>
      <c r="H26" s="54">
        <v>0</v>
      </c>
      <c r="I26" s="54">
        <v>5</v>
      </c>
      <c r="J26" s="55">
        <f t="shared" si="0"/>
        <v>33</v>
      </c>
    </row>
    <row r="27" spans="1:10" x14ac:dyDescent="0.2">
      <c r="A27" s="105" t="s">
        <v>39</v>
      </c>
      <c r="B27" s="105"/>
      <c r="C27" s="105"/>
      <c r="D27" s="105"/>
      <c r="E27" s="54">
        <v>0</v>
      </c>
      <c r="F27" s="54">
        <v>12</v>
      </c>
      <c r="G27" s="54">
        <v>15</v>
      </c>
      <c r="H27" s="54">
        <v>4</v>
      </c>
      <c r="I27" s="54">
        <v>5</v>
      </c>
      <c r="J27" s="55">
        <f t="shared" si="0"/>
        <v>36</v>
      </c>
    </row>
  </sheetData>
  <mergeCells count="27">
    <mergeCell ref="A1:J1"/>
    <mergeCell ref="C2:G2"/>
    <mergeCell ref="A3:D3"/>
    <mergeCell ref="A6:D6"/>
    <mergeCell ref="A5:D5"/>
    <mergeCell ref="A4:D4"/>
    <mergeCell ref="A27:D27"/>
    <mergeCell ref="A23:D23"/>
    <mergeCell ref="A24:D24"/>
    <mergeCell ref="A25:D25"/>
    <mergeCell ref="A26:D26"/>
    <mergeCell ref="A18:D18"/>
    <mergeCell ref="A19:D19"/>
    <mergeCell ref="A20:D20"/>
    <mergeCell ref="A21:D21"/>
    <mergeCell ref="A22:D22"/>
    <mergeCell ref="A17:D17"/>
    <mergeCell ref="A12:D12"/>
    <mergeCell ref="A13:D13"/>
    <mergeCell ref="A14:D14"/>
    <mergeCell ref="A15:D15"/>
    <mergeCell ref="A16:D16"/>
    <mergeCell ref="A7:D7"/>
    <mergeCell ref="A8:D8"/>
    <mergeCell ref="A9:D9"/>
    <mergeCell ref="A10:D10"/>
    <mergeCell ref="A11:D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C2" sqref="C2:G2"/>
    </sheetView>
  </sheetViews>
  <sheetFormatPr defaultRowHeight="12.75" x14ac:dyDescent="0.2"/>
  <cols>
    <col min="9" max="9" width="9.140625" style="52"/>
  </cols>
  <sheetData>
    <row r="1" spans="1:10" ht="15.75" x14ac:dyDescent="0.25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ht="15.75" x14ac:dyDescent="0.25">
      <c r="A2" s="10"/>
      <c r="B2" s="9"/>
      <c r="C2" s="108"/>
      <c r="D2" s="108"/>
      <c r="E2" s="108"/>
      <c r="F2" s="108"/>
      <c r="G2" s="108"/>
      <c r="H2" s="9"/>
      <c r="I2" s="53"/>
      <c r="J2" s="8"/>
    </row>
    <row r="3" spans="1:10" ht="15" x14ac:dyDescent="0.25">
      <c r="A3" s="109" t="s">
        <v>12</v>
      </c>
      <c r="B3" s="109"/>
      <c r="C3" s="109"/>
      <c r="D3" s="109"/>
      <c r="E3" s="11" t="s">
        <v>13</v>
      </c>
      <c r="F3" s="24" t="s">
        <v>14</v>
      </c>
      <c r="G3" s="24" t="s">
        <v>15</v>
      </c>
      <c r="H3" s="24" t="s">
        <v>16</v>
      </c>
      <c r="I3" s="28" t="s">
        <v>40</v>
      </c>
      <c r="J3" s="12" t="s">
        <v>17</v>
      </c>
    </row>
    <row r="4" spans="1:10" x14ac:dyDescent="0.2">
      <c r="A4" s="106" t="s">
        <v>23</v>
      </c>
      <c r="B4" s="106"/>
      <c r="C4" s="106"/>
      <c r="D4" s="106"/>
      <c r="E4" s="61"/>
      <c r="F4" s="61"/>
      <c r="G4" s="61"/>
      <c r="H4" s="61"/>
      <c r="I4" s="61"/>
      <c r="J4" s="61"/>
    </row>
    <row r="5" spans="1:10" x14ac:dyDescent="0.2">
      <c r="A5" s="105" t="s">
        <v>24</v>
      </c>
      <c r="B5" s="105"/>
      <c r="C5" s="105"/>
      <c r="D5" s="105"/>
      <c r="E5" s="59">
        <v>0</v>
      </c>
      <c r="F5" s="59">
        <v>26.400000000000002</v>
      </c>
      <c r="G5" s="59">
        <v>13.5</v>
      </c>
      <c r="H5" s="59">
        <v>6</v>
      </c>
      <c r="I5" s="59">
        <v>3.5</v>
      </c>
      <c r="J5" s="60">
        <f>SUM(E5:I5)</f>
        <v>49.400000000000006</v>
      </c>
    </row>
    <row r="6" spans="1:10" x14ac:dyDescent="0.2">
      <c r="A6" s="105" t="s">
        <v>25</v>
      </c>
      <c r="B6" s="105"/>
      <c r="C6" s="105"/>
      <c r="D6" s="105"/>
      <c r="E6" s="59">
        <v>0</v>
      </c>
      <c r="F6" s="59">
        <v>26.400000000000002</v>
      </c>
      <c r="G6" s="59">
        <v>17</v>
      </c>
      <c r="H6" s="59">
        <v>8</v>
      </c>
      <c r="I6" s="59">
        <v>4</v>
      </c>
      <c r="J6" s="60">
        <f t="shared" ref="J6:J27" si="0">SUM(E6:I6)</f>
        <v>55.400000000000006</v>
      </c>
    </row>
    <row r="7" spans="1:10" x14ac:dyDescent="0.2">
      <c r="A7" s="105" t="s">
        <v>26</v>
      </c>
      <c r="B7" s="105"/>
      <c r="C7" s="105"/>
      <c r="D7" s="105"/>
      <c r="E7" s="59">
        <v>0</v>
      </c>
      <c r="F7" s="59">
        <v>26.400000000000002</v>
      </c>
      <c r="G7" s="59">
        <v>12</v>
      </c>
      <c r="H7" s="59">
        <v>4.8</v>
      </c>
      <c r="I7" s="59">
        <v>4</v>
      </c>
      <c r="J7" s="60">
        <f t="shared" si="0"/>
        <v>47.2</v>
      </c>
    </row>
    <row r="8" spans="1:10" x14ac:dyDescent="0.2">
      <c r="A8" s="105" t="s">
        <v>27</v>
      </c>
      <c r="B8" s="105"/>
      <c r="C8" s="105"/>
      <c r="D8" s="105"/>
      <c r="E8" s="59">
        <v>0</v>
      </c>
      <c r="F8" s="59">
        <v>15</v>
      </c>
      <c r="G8" s="59">
        <v>12.5</v>
      </c>
      <c r="H8" s="59">
        <v>5</v>
      </c>
      <c r="I8" s="59">
        <v>3.5</v>
      </c>
      <c r="J8" s="60">
        <f t="shared" si="0"/>
        <v>36</v>
      </c>
    </row>
    <row r="9" spans="1:10" x14ac:dyDescent="0.2">
      <c r="A9" s="105" t="s">
        <v>28</v>
      </c>
      <c r="B9" s="105"/>
      <c r="C9" s="105"/>
      <c r="D9" s="105"/>
      <c r="E9" s="59">
        <v>0</v>
      </c>
      <c r="F9" s="59">
        <v>24</v>
      </c>
      <c r="G9" s="59">
        <v>14.5</v>
      </c>
      <c r="H9" s="59">
        <v>6</v>
      </c>
      <c r="I9" s="59">
        <v>3.5</v>
      </c>
      <c r="J9" s="60">
        <f t="shared" si="0"/>
        <v>48</v>
      </c>
    </row>
    <row r="10" spans="1:10" x14ac:dyDescent="0.2">
      <c r="A10" s="105" t="s">
        <v>29</v>
      </c>
      <c r="B10" s="105"/>
      <c r="C10" s="105"/>
      <c r="D10" s="105"/>
      <c r="E10" s="59">
        <v>0</v>
      </c>
      <c r="F10" s="59">
        <v>21</v>
      </c>
      <c r="G10" s="59">
        <v>15</v>
      </c>
      <c r="H10" s="59">
        <v>6</v>
      </c>
      <c r="I10" s="59">
        <v>3.5</v>
      </c>
      <c r="J10" s="60">
        <f t="shared" si="0"/>
        <v>45.5</v>
      </c>
    </row>
    <row r="11" spans="1:10" x14ac:dyDescent="0.2">
      <c r="A11" s="105" t="s">
        <v>30</v>
      </c>
      <c r="B11" s="105"/>
      <c r="C11" s="105"/>
      <c r="D11" s="105"/>
      <c r="E11" s="59">
        <v>0</v>
      </c>
      <c r="F11" s="59">
        <v>23.4</v>
      </c>
      <c r="G11" s="59">
        <v>15</v>
      </c>
      <c r="H11" s="59">
        <v>6</v>
      </c>
      <c r="I11" s="59">
        <v>3.5</v>
      </c>
      <c r="J11" s="60">
        <f t="shared" si="0"/>
        <v>47.9</v>
      </c>
    </row>
    <row r="12" spans="1:10" x14ac:dyDescent="0.2">
      <c r="A12" s="105" t="s">
        <v>31</v>
      </c>
      <c r="B12" s="105"/>
      <c r="C12" s="105"/>
      <c r="D12" s="105"/>
      <c r="E12" s="59">
        <v>0</v>
      </c>
      <c r="F12" s="59">
        <v>15</v>
      </c>
      <c r="G12" s="59">
        <v>12.5</v>
      </c>
      <c r="H12" s="59">
        <v>5</v>
      </c>
      <c r="I12" s="59">
        <v>3.5</v>
      </c>
      <c r="J12" s="60">
        <f t="shared" si="0"/>
        <v>36</v>
      </c>
    </row>
    <row r="13" spans="1:10" x14ac:dyDescent="0.2">
      <c r="A13" s="106" t="s">
        <v>32</v>
      </c>
      <c r="B13" s="106"/>
      <c r="C13" s="106"/>
      <c r="D13" s="106"/>
      <c r="E13" s="61"/>
      <c r="F13" s="61"/>
      <c r="G13" s="61"/>
      <c r="H13" s="61"/>
      <c r="I13" s="61"/>
      <c r="J13" s="61"/>
    </row>
    <row r="14" spans="1:10" x14ac:dyDescent="0.2">
      <c r="A14" s="105" t="s">
        <v>24</v>
      </c>
      <c r="B14" s="105"/>
      <c r="C14" s="105"/>
      <c r="D14" s="105"/>
      <c r="E14" s="59">
        <v>0</v>
      </c>
      <c r="F14" s="59">
        <v>26.400000000000002</v>
      </c>
      <c r="G14" s="59">
        <v>13</v>
      </c>
      <c r="H14" s="59">
        <v>5</v>
      </c>
      <c r="I14" s="59">
        <v>3.5</v>
      </c>
      <c r="J14" s="60">
        <f t="shared" si="0"/>
        <v>47.900000000000006</v>
      </c>
    </row>
    <row r="15" spans="1:10" x14ac:dyDescent="0.2">
      <c r="A15" s="105" t="s">
        <v>30</v>
      </c>
      <c r="B15" s="105"/>
      <c r="C15" s="105"/>
      <c r="D15" s="105"/>
      <c r="E15" s="59">
        <v>0</v>
      </c>
      <c r="F15" s="59">
        <v>23.4</v>
      </c>
      <c r="G15" s="59">
        <v>14.5</v>
      </c>
      <c r="H15" s="59">
        <v>5.8</v>
      </c>
      <c r="I15" s="59">
        <v>2</v>
      </c>
      <c r="J15" s="60">
        <f t="shared" si="0"/>
        <v>45.699999999999996</v>
      </c>
    </row>
    <row r="16" spans="1:10" x14ac:dyDescent="0.2">
      <c r="A16" s="105" t="s">
        <v>33</v>
      </c>
      <c r="B16" s="105"/>
      <c r="C16" s="105"/>
      <c r="D16" s="105"/>
      <c r="E16" s="59">
        <v>0</v>
      </c>
      <c r="F16" s="59">
        <v>24.599999999999998</v>
      </c>
      <c r="G16" s="59">
        <v>15.5</v>
      </c>
      <c r="H16" s="59">
        <v>7.2</v>
      </c>
      <c r="I16" s="59">
        <v>3.7</v>
      </c>
      <c r="J16" s="60">
        <f t="shared" si="0"/>
        <v>51</v>
      </c>
    </row>
    <row r="17" spans="1:10" x14ac:dyDescent="0.2">
      <c r="A17" s="105" t="s">
        <v>25</v>
      </c>
      <c r="B17" s="105"/>
      <c r="C17" s="105"/>
      <c r="D17" s="105"/>
      <c r="E17" s="59">
        <v>0</v>
      </c>
      <c r="F17" s="59">
        <v>26.400000000000002</v>
      </c>
      <c r="G17" s="59">
        <v>15</v>
      </c>
      <c r="H17" s="59">
        <v>6</v>
      </c>
      <c r="I17" s="59">
        <v>3.5</v>
      </c>
      <c r="J17" s="60">
        <f t="shared" si="0"/>
        <v>50.900000000000006</v>
      </c>
    </row>
    <row r="18" spans="1:10" x14ac:dyDescent="0.2">
      <c r="A18" s="105" t="s">
        <v>34</v>
      </c>
      <c r="B18" s="105"/>
      <c r="C18" s="105"/>
      <c r="D18" s="105"/>
      <c r="E18" s="59">
        <v>0</v>
      </c>
      <c r="F18" s="59">
        <v>18</v>
      </c>
      <c r="G18" s="59">
        <v>15</v>
      </c>
      <c r="H18" s="59">
        <v>6</v>
      </c>
      <c r="I18" s="59">
        <v>3.5</v>
      </c>
      <c r="J18" s="60">
        <f t="shared" si="0"/>
        <v>42.5</v>
      </c>
    </row>
    <row r="19" spans="1:10" x14ac:dyDescent="0.2">
      <c r="A19" s="105" t="s">
        <v>26</v>
      </c>
      <c r="B19" s="105"/>
      <c r="C19" s="105"/>
      <c r="D19" s="105"/>
      <c r="E19" s="59">
        <v>0</v>
      </c>
      <c r="F19" s="59">
        <v>26.400000000000002</v>
      </c>
      <c r="G19" s="59">
        <v>12.5</v>
      </c>
      <c r="H19" s="59">
        <v>5</v>
      </c>
      <c r="I19" s="59">
        <v>3.2</v>
      </c>
      <c r="J19" s="60">
        <f t="shared" si="0"/>
        <v>47.100000000000009</v>
      </c>
    </row>
    <row r="20" spans="1:10" x14ac:dyDescent="0.2">
      <c r="A20" s="105" t="s">
        <v>27</v>
      </c>
      <c r="B20" s="105"/>
      <c r="C20" s="105"/>
      <c r="D20" s="105"/>
      <c r="E20" s="59">
        <v>0</v>
      </c>
      <c r="F20" s="59">
        <v>15</v>
      </c>
      <c r="G20" s="59">
        <v>12.5</v>
      </c>
      <c r="H20" s="59">
        <v>5</v>
      </c>
      <c r="I20" s="59">
        <v>3.5</v>
      </c>
      <c r="J20" s="60">
        <f t="shared" si="0"/>
        <v>36</v>
      </c>
    </row>
    <row r="21" spans="1:10" x14ac:dyDescent="0.2">
      <c r="A21" s="105" t="s">
        <v>28</v>
      </c>
      <c r="B21" s="105"/>
      <c r="C21" s="105"/>
      <c r="D21" s="105"/>
      <c r="E21" s="59">
        <v>0</v>
      </c>
      <c r="F21" s="59">
        <v>23.4</v>
      </c>
      <c r="G21" s="59">
        <v>15</v>
      </c>
      <c r="H21" s="59">
        <v>6</v>
      </c>
      <c r="I21" s="59">
        <v>3</v>
      </c>
      <c r="J21" s="60">
        <f t="shared" si="0"/>
        <v>47.4</v>
      </c>
    </row>
    <row r="22" spans="1:10" x14ac:dyDescent="0.2">
      <c r="A22" s="105" t="s">
        <v>35</v>
      </c>
      <c r="B22" s="105"/>
      <c r="C22" s="105"/>
      <c r="D22" s="105"/>
      <c r="E22" s="59">
        <v>0</v>
      </c>
      <c r="F22" s="59">
        <v>26.400000000000002</v>
      </c>
      <c r="G22" s="59">
        <v>17</v>
      </c>
      <c r="H22" s="59">
        <v>7.8</v>
      </c>
      <c r="I22" s="59">
        <v>4</v>
      </c>
      <c r="J22" s="60">
        <f t="shared" si="0"/>
        <v>55.2</v>
      </c>
    </row>
    <row r="23" spans="1:10" x14ac:dyDescent="0.2">
      <c r="A23" s="105" t="s">
        <v>36</v>
      </c>
      <c r="B23" s="105"/>
      <c r="C23" s="105"/>
      <c r="D23" s="105"/>
      <c r="E23" s="59">
        <v>0</v>
      </c>
      <c r="F23" s="59">
        <v>25.200000000000003</v>
      </c>
      <c r="G23" s="59">
        <v>16</v>
      </c>
      <c r="H23" s="59">
        <v>7.4</v>
      </c>
      <c r="I23" s="59">
        <v>3.8</v>
      </c>
      <c r="J23" s="60">
        <f t="shared" si="0"/>
        <v>52.4</v>
      </c>
    </row>
    <row r="24" spans="1:10" x14ac:dyDescent="0.2">
      <c r="A24" s="105" t="s">
        <v>29</v>
      </c>
      <c r="B24" s="105"/>
      <c r="C24" s="105"/>
      <c r="D24" s="105"/>
      <c r="E24" s="59">
        <v>0</v>
      </c>
      <c r="F24" s="59">
        <v>19.799999999999997</v>
      </c>
      <c r="G24" s="59">
        <v>15</v>
      </c>
      <c r="H24" s="59">
        <v>6</v>
      </c>
      <c r="I24" s="59">
        <v>3</v>
      </c>
      <c r="J24" s="60">
        <f t="shared" si="0"/>
        <v>43.8</v>
      </c>
    </row>
    <row r="25" spans="1:10" x14ac:dyDescent="0.2">
      <c r="A25" s="106" t="s">
        <v>37</v>
      </c>
      <c r="B25" s="106"/>
      <c r="C25" s="106"/>
      <c r="D25" s="106"/>
      <c r="E25" s="61"/>
      <c r="F25" s="61"/>
      <c r="G25" s="61"/>
      <c r="H25" s="61"/>
      <c r="I25" s="61"/>
      <c r="J25" s="61"/>
    </row>
    <row r="26" spans="1:10" x14ac:dyDescent="0.2">
      <c r="A26" s="105" t="s">
        <v>38</v>
      </c>
      <c r="B26" s="105"/>
      <c r="C26" s="105"/>
      <c r="D26" s="105"/>
      <c r="E26" s="59">
        <v>0</v>
      </c>
      <c r="F26" s="59">
        <v>26.400000000000002</v>
      </c>
      <c r="G26" s="59">
        <v>20</v>
      </c>
      <c r="H26" s="59">
        <v>8</v>
      </c>
      <c r="I26" s="59">
        <v>4</v>
      </c>
      <c r="J26" s="60">
        <f t="shared" si="0"/>
        <v>58.400000000000006</v>
      </c>
    </row>
    <row r="27" spans="1:10" x14ac:dyDescent="0.2">
      <c r="A27" s="105" t="s">
        <v>39</v>
      </c>
      <c r="B27" s="105"/>
      <c r="C27" s="105"/>
      <c r="D27" s="105"/>
      <c r="E27" s="59">
        <v>0</v>
      </c>
      <c r="F27" s="59">
        <v>24</v>
      </c>
      <c r="G27" s="59">
        <v>19.5</v>
      </c>
      <c r="H27" s="59">
        <v>7.8</v>
      </c>
      <c r="I27" s="59">
        <v>3.9</v>
      </c>
      <c r="J27" s="60">
        <f t="shared" si="0"/>
        <v>55.199999999999996</v>
      </c>
    </row>
  </sheetData>
  <mergeCells count="27">
    <mergeCell ref="A1:J1"/>
    <mergeCell ref="C2:G2"/>
    <mergeCell ref="A3:D3"/>
    <mergeCell ref="A6:D6"/>
    <mergeCell ref="A5:D5"/>
    <mergeCell ref="A4:D4"/>
    <mergeCell ref="A7:D7"/>
    <mergeCell ref="A8:D8"/>
    <mergeCell ref="A9:D9"/>
    <mergeCell ref="A10:D10"/>
    <mergeCell ref="A11:D11"/>
    <mergeCell ref="A17:D17"/>
    <mergeCell ref="A12:D12"/>
    <mergeCell ref="A13:D13"/>
    <mergeCell ref="A14:D14"/>
    <mergeCell ref="A15:D15"/>
    <mergeCell ref="A16:D16"/>
    <mergeCell ref="A18:D18"/>
    <mergeCell ref="A19:D19"/>
    <mergeCell ref="A20:D20"/>
    <mergeCell ref="A21:D21"/>
    <mergeCell ref="A22:D22"/>
    <mergeCell ref="A27:D27"/>
    <mergeCell ref="A23:D23"/>
    <mergeCell ref="A24:D24"/>
    <mergeCell ref="A25:D25"/>
    <mergeCell ref="A26:D2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C2" sqref="C2:G2"/>
    </sheetView>
  </sheetViews>
  <sheetFormatPr defaultRowHeight="12.75" x14ac:dyDescent="0.2"/>
  <cols>
    <col min="9" max="9" width="9.140625" style="62"/>
  </cols>
  <sheetData>
    <row r="1" spans="1:10" ht="15.75" x14ac:dyDescent="0.25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ht="15.75" x14ac:dyDescent="0.25">
      <c r="A2" s="16"/>
      <c r="B2" s="15"/>
      <c r="C2" s="108"/>
      <c r="D2" s="108"/>
      <c r="E2" s="108"/>
      <c r="F2" s="108"/>
      <c r="G2" s="108"/>
      <c r="H2" s="15"/>
      <c r="I2" s="63"/>
      <c r="J2" s="14"/>
    </row>
    <row r="3" spans="1:10" ht="15" x14ac:dyDescent="0.25">
      <c r="A3" s="110" t="s">
        <v>12</v>
      </c>
      <c r="B3" s="110"/>
      <c r="C3" s="110"/>
      <c r="D3" s="110"/>
      <c r="E3" s="11" t="s">
        <v>13</v>
      </c>
      <c r="F3" s="24" t="s">
        <v>14</v>
      </c>
      <c r="G3" s="24" t="s">
        <v>15</v>
      </c>
      <c r="H3" s="24" t="s">
        <v>16</v>
      </c>
      <c r="I3" s="28" t="s">
        <v>40</v>
      </c>
      <c r="J3" s="12" t="s">
        <v>17</v>
      </c>
    </row>
    <row r="4" spans="1:10" x14ac:dyDescent="0.2">
      <c r="A4" s="106" t="s">
        <v>23</v>
      </c>
      <c r="B4" s="106"/>
      <c r="C4" s="106"/>
      <c r="D4" s="106"/>
      <c r="E4" s="71"/>
      <c r="F4" s="71"/>
      <c r="G4" s="71"/>
      <c r="H4" s="71"/>
      <c r="I4" s="71"/>
      <c r="J4" s="71"/>
    </row>
    <row r="5" spans="1:10" x14ac:dyDescent="0.2">
      <c r="A5" s="105" t="s">
        <v>24</v>
      </c>
      <c r="B5" s="105"/>
      <c r="C5" s="105"/>
      <c r="D5" s="105"/>
      <c r="E5" s="69">
        <v>0</v>
      </c>
      <c r="F5" s="69">
        <v>27</v>
      </c>
      <c r="G5" s="69">
        <v>22.5</v>
      </c>
      <c r="H5" s="69">
        <v>9.1999999999999993</v>
      </c>
      <c r="I5" s="69">
        <v>4.5</v>
      </c>
      <c r="J5" s="70">
        <f>SUM(E5:I5)</f>
        <v>63.2</v>
      </c>
    </row>
    <row r="6" spans="1:10" x14ac:dyDescent="0.2">
      <c r="A6" s="105" t="s">
        <v>25</v>
      </c>
      <c r="B6" s="105"/>
      <c r="C6" s="105"/>
      <c r="D6" s="105"/>
      <c r="E6" s="69">
        <v>0</v>
      </c>
      <c r="F6" s="69">
        <v>29.400000000000002</v>
      </c>
      <c r="G6" s="69">
        <v>23</v>
      </c>
      <c r="H6" s="69">
        <v>9.4</v>
      </c>
      <c r="I6" s="69">
        <v>4.8</v>
      </c>
      <c r="J6" s="70">
        <f t="shared" ref="J6:J27" si="0">SUM(E6:I6)</f>
        <v>66.600000000000009</v>
      </c>
    </row>
    <row r="7" spans="1:10" x14ac:dyDescent="0.2">
      <c r="A7" s="105" t="s">
        <v>26</v>
      </c>
      <c r="B7" s="105"/>
      <c r="C7" s="105"/>
      <c r="D7" s="105"/>
      <c r="E7" s="69">
        <v>0</v>
      </c>
      <c r="F7" s="69">
        <v>25.200000000000003</v>
      </c>
      <c r="G7" s="69">
        <v>20.5</v>
      </c>
      <c r="H7" s="69">
        <v>8</v>
      </c>
      <c r="I7" s="69">
        <v>4</v>
      </c>
      <c r="J7" s="70">
        <f t="shared" si="0"/>
        <v>57.7</v>
      </c>
    </row>
    <row r="8" spans="1:10" x14ac:dyDescent="0.2">
      <c r="A8" s="105" t="s">
        <v>27</v>
      </c>
      <c r="B8" s="105"/>
      <c r="C8" s="105"/>
      <c r="D8" s="105"/>
      <c r="E8" s="69">
        <v>0</v>
      </c>
      <c r="F8" s="69">
        <v>21</v>
      </c>
      <c r="G8" s="69">
        <v>17</v>
      </c>
      <c r="H8" s="69">
        <v>6.6</v>
      </c>
      <c r="I8" s="69">
        <v>3.4</v>
      </c>
      <c r="J8" s="70">
        <f t="shared" si="0"/>
        <v>48</v>
      </c>
    </row>
    <row r="9" spans="1:10" x14ac:dyDescent="0.2">
      <c r="A9" s="105" t="s">
        <v>28</v>
      </c>
      <c r="B9" s="105"/>
      <c r="C9" s="105"/>
      <c r="D9" s="105"/>
      <c r="E9" s="69">
        <v>0</v>
      </c>
      <c r="F9" s="69">
        <v>25.799999999999997</v>
      </c>
      <c r="G9" s="69">
        <v>21</v>
      </c>
      <c r="H9" s="69">
        <v>8.8000000000000007</v>
      </c>
      <c r="I9" s="69">
        <v>4.4000000000000004</v>
      </c>
      <c r="J9" s="70">
        <f t="shared" si="0"/>
        <v>59.999999999999993</v>
      </c>
    </row>
    <row r="10" spans="1:10" x14ac:dyDescent="0.2">
      <c r="A10" s="105" t="s">
        <v>29</v>
      </c>
      <c r="B10" s="105"/>
      <c r="C10" s="105"/>
      <c r="D10" s="105"/>
      <c r="E10" s="69">
        <v>0</v>
      </c>
      <c r="F10" s="69">
        <v>21.6</v>
      </c>
      <c r="G10" s="69">
        <v>18.5</v>
      </c>
      <c r="H10" s="69">
        <v>7.6</v>
      </c>
      <c r="I10" s="69">
        <v>3.5</v>
      </c>
      <c r="J10" s="70">
        <f t="shared" si="0"/>
        <v>51.2</v>
      </c>
    </row>
    <row r="11" spans="1:10" x14ac:dyDescent="0.2">
      <c r="A11" s="105" t="s">
        <v>30</v>
      </c>
      <c r="B11" s="105"/>
      <c r="C11" s="105"/>
      <c r="D11" s="105"/>
      <c r="E11" s="69">
        <v>0</v>
      </c>
      <c r="F11" s="69">
        <v>26.400000000000002</v>
      </c>
      <c r="G11" s="69">
        <v>22</v>
      </c>
      <c r="H11" s="69">
        <v>8.4</v>
      </c>
      <c r="I11" s="69">
        <v>4.3</v>
      </c>
      <c r="J11" s="70">
        <f t="shared" si="0"/>
        <v>61.1</v>
      </c>
    </row>
    <row r="12" spans="1:10" x14ac:dyDescent="0.2">
      <c r="A12" s="105" t="s">
        <v>31</v>
      </c>
      <c r="B12" s="105"/>
      <c r="C12" s="105"/>
      <c r="D12" s="105"/>
      <c r="E12" s="69">
        <v>0</v>
      </c>
      <c r="F12" s="69">
        <v>23.4</v>
      </c>
      <c r="G12" s="69">
        <v>18.5</v>
      </c>
      <c r="H12" s="69">
        <v>7.6</v>
      </c>
      <c r="I12" s="69">
        <v>3.9</v>
      </c>
      <c r="J12" s="70">
        <f t="shared" si="0"/>
        <v>53.4</v>
      </c>
    </row>
    <row r="13" spans="1:10" x14ac:dyDescent="0.2">
      <c r="A13" s="106" t="s">
        <v>32</v>
      </c>
      <c r="B13" s="106"/>
      <c r="C13" s="106"/>
      <c r="D13" s="106"/>
      <c r="E13" s="71"/>
      <c r="F13" s="71"/>
      <c r="G13" s="71"/>
      <c r="H13" s="71"/>
      <c r="I13" s="71"/>
      <c r="J13" s="71"/>
    </row>
    <row r="14" spans="1:10" x14ac:dyDescent="0.2">
      <c r="A14" s="105" t="s">
        <v>24</v>
      </c>
      <c r="B14" s="105"/>
      <c r="C14" s="105"/>
      <c r="D14" s="105"/>
      <c r="E14" s="69">
        <v>0</v>
      </c>
      <c r="F14" s="69">
        <v>28.799999999999997</v>
      </c>
      <c r="G14" s="69">
        <v>23.5</v>
      </c>
      <c r="H14" s="69">
        <v>9.4</v>
      </c>
      <c r="I14" s="69">
        <v>4.9000000000000004</v>
      </c>
      <c r="J14" s="70">
        <f t="shared" si="0"/>
        <v>66.599999999999994</v>
      </c>
    </row>
    <row r="15" spans="1:10" x14ac:dyDescent="0.2">
      <c r="A15" s="105" t="s">
        <v>30</v>
      </c>
      <c r="B15" s="105"/>
      <c r="C15" s="105"/>
      <c r="D15" s="105"/>
      <c r="E15" s="69">
        <v>0</v>
      </c>
      <c r="F15" s="69">
        <v>27</v>
      </c>
      <c r="G15" s="69">
        <v>21</v>
      </c>
      <c r="H15" s="69">
        <v>8.8000000000000007</v>
      </c>
      <c r="I15" s="69">
        <v>4.7</v>
      </c>
      <c r="J15" s="70">
        <f t="shared" si="0"/>
        <v>61.5</v>
      </c>
    </row>
    <row r="16" spans="1:10" x14ac:dyDescent="0.2">
      <c r="A16" s="105" t="s">
        <v>33</v>
      </c>
      <c r="B16" s="105"/>
      <c r="C16" s="105"/>
      <c r="D16" s="105"/>
      <c r="E16" s="69">
        <v>0</v>
      </c>
      <c r="F16" s="69">
        <v>22.799999999999997</v>
      </c>
      <c r="G16" s="69">
        <v>20.5</v>
      </c>
      <c r="H16" s="69">
        <v>8.1999999999999993</v>
      </c>
      <c r="I16" s="69">
        <v>4</v>
      </c>
      <c r="J16" s="70">
        <f t="shared" si="0"/>
        <v>55.5</v>
      </c>
    </row>
    <row r="17" spans="1:10" x14ac:dyDescent="0.2">
      <c r="A17" s="105" t="s">
        <v>25</v>
      </c>
      <c r="B17" s="105"/>
      <c r="C17" s="105"/>
      <c r="D17" s="105"/>
      <c r="E17" s="69">
        <v>0</v>
      </c>
      <c r="F17" s="69">
        <v>29.400000000000002</v>
      </c>
      <c r="G17" s="69">
        <v>24</v>
      </c>
      <c r="H17" s="69">
        <v>9.8000000000000007</v>
      </c>
      <c r="I17" s="69">
        <v>5</v>
      </c>
      <c r="J17" s="70">
        <f t="shared" si="0"/>
        <v>68.2</v>
      </c>
    </row>
    <row r="18" spans="1:10" x14ac:dyDescent="0.2">
      <c r="A18" s="105" t="s">
        <v>34</v>
      </c>
      <c r="B18" s="105"/>
      <c r="C18" s="105"/>
      <c r="D18" s="105"/>
      <c r="E18" s="69">
        <v>0</v>
      </c>
      <c r="F18" s="69">
        <v>26.400000000000002</v>
      </c>
      <c r="G18" s="69">
        <v>21.5</v>
      </c>
      <c r="H18" s="69">
        <v>7.8</v>
      </c>
      <c r="I18" s="69">
        <v>4.4000000000000004</v>
      </c>
      <c r="J18" s="70">
        <f t="shared" si="0"/>
        <v>60.1</v>
      </c>
    </row>
    <row r="19" spans="1:10" x14ac:dyDescent="0.2">
      <c r="A19" s="105" t="s">
        <v>26</v>
      </c>
      <c r="B19" s="105"/>
      <c r="C19" s="105"/>
      <c r="D19" s="105"/>
      <c r="E19" s="69">
        <v>0</v>
      </c>
      <c r="F19" s="69">
        <v>24</v>
      </c>
      <c r="G19" s="69">
        <v>22</v>
      </c>
      <c r="H19" s="69">
        <v>8</v>
      </c>
      <c r="I19" s="69">
        <v>4.0999999999999996</v>
      </c>
      <c r="J19" s="70">
        <f t="shared" si="0"/>
        <v>58.1</v>
      </c>
    </row>
    <row r="20" spans="1:10" x14ac:dyDescent="0.2">
      <c r="A20" s="105" t="s">
        <v>27</v>
      </c>
      <c r="B20" s="105"/>
      <c r="C20" s="105"/>
      <c r="D20" s="105"/>
      <c r="E20" s="69">
        <v>0</v>
      </c>
      <c r="F20" s="69">
        <v>21.6</v>
      </c>
      <c r="G20" s="69">
        <v>19</v>
      </c>
      <c r="H20" s="69">
        <v>7</v>
      </c>
      <c r="I20" s="69">
        <v>3.9</v>
      </c>
      <c r="J20" s="70">
        <f t="shared" si="0"/>
        <v>51.5</v>
      </c>
    </row>
    <row r="21" spans="1:10" x14ac:dyDescent="0.2">
      <c r="A21" s="105" t="s">
        <v>28</v>
      </c>
      <c r="B21" s="105"/>
      <c r="C21" s="105"/>
      <c r="D21" s="105"/>
      <c r="E21" s="69">
        <v>0</v>
      </c>
      <c r="F21" s="69">
        <v>23.4</v>
      </c>
      <c r="G21" s="69">
        <v>18.5</v>
      </c>
      <c r="H21" s="69">
        <v>7.4</v>
      </c>
      <c r="I21" s="69">
        <v>3.8</v>
      </c>
      <c r="J21" s="70">
        <f t="shared" si="0"/>
        <v>53.099999999999994</v>
      </c>
    </row>
    <row r="22" spans="1:10" x14ac:dyDescent="0.2">
      <c r="A22" s="105" t="s">
        <v>35</v>
      </c>
      <c r="B22" s="105"/>
      <c r="C22" s="105"/>
      <c r="D22" s="105"/>
      <c r="E22" s="69">
        <v>0</v>
      </c>
      <c r="F22" s="69">
        <v>28.200000000000003</v>
      </c>
      <c r="G22" s="69">
        <v>22.5</v>
      </c>
      <c r="H22" s="69">
        <v>8.6</v>
      </c>
      <c r="I22" s="69">
        <v>4.8</v>
      </c>
      <c r="J22" s="70">
        <f t="shared" si="0"/>
        <v>64.100000000000009</v>
      </c>
    </row>
    <row r="23" spans="1:10" x14ac:dyDescent="0.2">
      <c r="A23" s="105" t="s">
        <v>36</v>
      </c>
      <c r="B23" s="105"/>
      <c r="C23" s="105"/>
      <c r="D23" s="105"/>
      <c r="E23" s="69">
        <v>0</v>
      </c>
      <c r="F23" s="69">
        <v>24.599999999999998</v>
      </c>
      <c r="G23" s="69">
        <v>20</v>
      </c>
      <c r="H23" s="69">
        <v>8.4</v>
      </c>
      <c r="I23" s="69">
        <v>4.5999999999999996</v>
      </c>
      <c r="J23" s="70">
        <f t="shared" si="0"/>
        <v>57.599999999999994</v>
      </c>
    </row>
    <row r="24" spans="1:10" x14ac:dyDescent="0.2">
      <c r="A24" s="105" t="s">
        <v>29</v>
      </c>
      <c r="B24" s="105"/>
      <c r="C24" s="105"/>
      <c r="D24" s="105"/>
      <c r="E24" s="69">
        <v>0</v>
      </c>
      <c r="F24" s="69">
        <v>22.200000000000003</v>
      </c>
      <c r="G24" s="69">
        <v>19.5</v>
      </c>
      <c r="H24" s="69">
        <v>7.6</v>
      </c>
      <c r="I24" s="69">
        <v>4.5</v>
      </c>
      <c r="J24" s="70">
        <f t="shared" si="0"/>
        <v>53.800000000000004</v>
      </c>
    </row>
    <row r="25" spans="1:10" x14ac:dyDescent="0.2">
      <c r="A25" s="106" t="s">
        <v>37</v>
      </c>
      <c r="B25" s="106"/>
      <c r="C25" s="106"/>
      <c r="D25" s="106"/>
      <c r="E25" s="71"/>
      <c r="F25" s="71"/>
      <c r="G25" s="71"/>
      <c r="H25" s="71"/>
      <c r="I25" s="71"/>
      <c r="J25" s="71"/>
    </row>
    <row r="26" spans="1:10" x14ac:dyDescent="0.2">
      <c r="A26" s="105" t="s">
        <v>38</v>
      </c>
      <c r="B26" s="105"/>
      <c r="C26" s="105"/>
      <c r="D26" s="105"/>
      <c r="E26" s="69">
        <v>0</v>
      </c>
      <c r="F26" s="69">
        <v>24.599999999999998</v>
      </c>
      <c r="G26" s="69">
        <v>21.5</v>
      </c>
      <c r="H26" s="69">
        <v>8.4</v>
      </c>
      <c r="I26" s="69">
        <v>5</v>
      </c>
      <c r="J26" s="70">
        <f t="shared" si="0"/>
        <v>59.499999999999993</v>
      </c>
    </row>
    <row r="27" spans="1:10" x14ac:dyDescent="0.2">
      <c r="A27" s="105" t="s">
        <v>39</v>
      </c>
      <c r="B27" s="105"/>
      <c r="C27" s="105"/>
      <c r="D27" s="105"/>
      <c r="E27" s="69">
        <v>0</v>
      </c>
      <c r="F27" s="69">
        <v>25.200000000000003</v>
      </c>
      <c r="G27" s="69">
        <v>20.5</v>
      </c>
      <c r="H27" s="69">
        <v>8.6</v>
      </c>
      <c r="I27" s="69">
        <v>5</v>
      </c>
      <c r="J27" s="70">
        <f t="shared" si="0"/>
        <v>59.300000000000004</v>
      </c>
    </row>
  </sheetData>
  <mergeCells count="27">
    <mergeCell ref="A1:J1"/>
    <mergeCell ref="C2:G2"/>
    <mergeCell ref="A3:D3"/>
    <mergeCell ref="A6:D6"/>
    <mergeCell ref="A5:D5"/>
    <mergeCell ref="A4:D4"/>
    <mergeCell ref="A27:D27"/>
    <mergeCell ref="A23:D23"/>
    <mergeCell ref="A24:D24"/>
    <mergeCell ref="A25:D25"/>
    <mergeCell ref="A26:D26"/>
    <mergeCell ref="A18:D18"/>
    <mergeCell ref="A19:D19"/>
    <mergeCell ref="A20:D20"/>
    <mergeCell ref="A21:D21"/>
    <mergeCell ref="A22:D22"/>
    <mergeCell ref="A17:D17"/>
    <mergeCell ref="A12:D12"/>
    <mergeCell ref="A13:D13"/>
    <mergeCell ref="A14:D14"/>
    <mergeCell ref="A15:D15"/>
    <mergeCell ref="A16:D16"/>
    <mergeCell ref="A7:D7"/>
    <mergeCell ref="A8:D8"/>
    <mergeCell ref="A9:D9"/>
    <mergeCell ref="A10:D10"/>
    <mergeCell ref="A11:D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C2" sqref="C2:G2"/>
    </sheetView>
  </sheetViews>
  <sheetFormatPr defaultRowHeight="12.75" x14ac:dyDescent="0.2"/>
  <cols>
    <col min="9" max="9" width="9.140625" style="67"/>
  </cols>
  <sheetData>
    <row r="1" spans="1:10" ht="15.75" x14ac:dyDescent="0.25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ht="15.75" x14ac:dyDescent="0.25">
      <c r="A2" s="19"/>
      <c r="B2" s="18"/>
      <c r="C2" s="108"/>
      <c r="D2" s="108"/>
      <c r="E2" s="108"/>
      <c r="F2" s="108"/>
      <c r="G2" s="108"/>
      <c r="H2" s="18"/>
      <c r="I2" s="68"/>
      <c r="J2" s="17"/>
    </row>
    <row r="3" spans="1:10" ht="15" x14ac:dyDescent="0.25">
      <c r="A3" s="111" t="s">
        <v>12</v>
      </c>
      <c r="B3" s="111"/>
      <c r="C3" s="111"/>
      <c r="D3" s="111"/>
      <c r="E3" s="11" t="s">
        <v>13</v>
      </c>
      <c r="F3" s="24" t="s">
        <v>14</v>
      </c>
      <c r="G3" s="24" t="s">
        <v>15</v>
      </c>
      <c r="H3" s="25" t="s">
        <v>16</v>
      </c>
      <c r="I3" s="25" t="s">
        <v>40</v>
      </c>
      <c r="J3" s="12" t="s">
        <v>17</v>
      </c>
    </row>
    <row r="4" spans="1:10" x14ac:dyDescent="0.2">
      <c r="A4" s="106" t="s">
        <v>23</v>
      </c>
      <c r="B4" s="106"/>
      <c r="C4" s="106"/>
      <c r="D4" s="106"/>
      <c r="E4" s="76"/>
      <c r="F4" s="76"/>
      <c r="G4" s="76"/>
      <c r="H4" s="76"/>
      <c r="I4" s="76"/>
      <c r="J4" s="76"/>
    </row>
    <row r="5" spans="1:10" x14ac:dyDescent="0.2">
      <c r="A5" s="105" t="s">
        <v>24</v>
      </c>
      <c r="B5" s="105"/>
      <c r="C5" s="105"/>
      <c r="D5" s="105"/>
      <c r="E5" s="74">
        <v>0</v>
      </c>
      <c r="F5" s="74">
        <v>24</v>
      </c>
      <c r="G5" s="74">
        <v>15</v>
      </c>
      <c r="H5" s="74">
        <v>6</v>
      </c>
      <c r="I5" s="74">
        <v>4</v>
      </c>
      <c r="J5" s="75">
        <f>SUM(E5:I5)</f>
        <v>49</v>
      </c>
    </row>
    <row r="6" spans="1:10" x14ac:dyDescent="0.2">
      <c r="A6" s="105" t="s">
        <v>25</v>
      </c>
      <c r="B6" s="105"/>
      <c r="C6" s="105"/>
      <c r="D6" s="105"/>
      <c r="E6" s="74">
        <v>0</v>
      </c>
      <c r="F6" s="74">
        <v>30</v>
      </c>
      <c r="G6" s="74">
        <v>25</v>
      </c>
      <c r="H6" s="74">
        <v>10</v>
      </c>
      <c r="I6" s="74">
        <v>5</v>
      </c>
      <c r="J6" s="75">
        <f t="shared" ref="J6:J27" si="0">SUM(E6:I6)</f>
        <v>70</v>
      </c>
    </row>
    <row r="7" spans="1:10" x14ac:dyDescent="0.2">
      <c r="A7" s="105" t="s">
        <v>26</v>
      </c>
      <c r="B7" s="105"/>
      <c r="C7" s="105"/>
      <c r="D7" s="105"/>
      <c r="E7" s="74">
        <v>0</v>
      </c>
      <c r="F7" s="74">
        <v>30</v>
      </c>
      <c r="G7" s="74">
        <v>25</v>
      </c>
      <c r="H7" s="74">
        <v>6</v>
      </c>
      <c r="I7" s="74">
        <v>3</v>
      </c>
      <c r="J7" s="75">
        <f t="shared" si="0"/>
        <v>64</v>
      </c>
    </row>
    <row r="8" spans="1:10" x14ac:dyDescent="0.2">
      <c r="A8" s="105" t="s">
        <v>27</v>
      </c>
      <c r="B8" s="105"/>
      <c r="C8" s="105"/>
      <c r="D8" s="105"/>
      <c r="E8" s="74">
        <v>0</v>
      </c>
      <c r="F8" s="74">
        <v>18</v>
      </c>
      <c r="G8" s="74">
        <v>10</v>
      </c>
      <c r="H8" s="74">
        <v>4</v>
      </c>
      <c r="I8" s="74">
        <v>4</v>
      </c>
      <c r="J8" s="75">
        <f t="shared" si="0"/>
        <v>36</v>
      </c>
    </row>
    <row r="9" spans="1:10" x14ac:dyDescent="0.2">
      <c r="A9" s="105" t="s">
        <v>28</v>
      </c>
      <c r="B9" s="105"/>
      <c r="C9" s="105"/>
      <c r="D9" s="105"/>
      <c r="E9" s="74">
        <v>0</v>
      </c>
      <c r="F9" s="74">
        <v>30</v>
      </c>
      <c r="G9" s="74">
        <v>25</v>
      </c>
      <c r="H9" s="74">
        <v>10</v>
      </c>
      <c r="I9" s="74">
        <v>5</v>
      </c>
      <c r="J9" s="75">
        <f t="shared" si="0"/>
        <v>70</v>
      </c>
    </row>
    <row r="10" spans="1:10" x14ac:dyDescent="0.2">
      <c r="A10" s="105" t="s">
        <v>29</v>
      </c>
      <c r="B10" s="105"/>
      <c r="C10" s="105"/>
      <c r="D10" s="105"/>
      <c r="E10" s="74">
        <v>0</v>
      </c>
      <c r="F10" s="74">
        <v>30</v>
      </c>
      <c r="G10" s="74">
        <v>20</v>
      </c>
      <c r="H10" s="74">
        <v>8</v>
      </c>
      <c r="I10" s="74">
        <v>5</v>
      </c>
      <c r="J10" s="75">
        <f t="shared" si="0"/>
        <v>63</v>
      </c>
    </row>
    <row r="11" spans="1:10" x14ac:dyDescent="0.2">
      <c r="A11" s="105" t="s">
        <v>30</v>
      </c>
      <c r="B11" s="105"/>
      <c r="C11" s="105"/>
      <c r="D11" s="105"/>
      <c r="E11" s="74">
        <v>0</v>
      </c>
      <c r="F11" s="74">
        <v>24</v>
      </c>
      <c r="G11" s="74">
        <v>20</v>
      </c>
      <c r="H11" s="74">
        <v>6</v>
      </c>
      <c r="I11" s="74">
        <v>4</v>
      </c>
      <c r="J11" s="75">
        <f t="shared" si="0"/>
        <v>54</v>
      </c>
    </row>
    <row r="12" spans="1:10" x14ac:dyDescent="0.2">
      <c r="A12" s="105" t="s">
        <v>31</v>
      </c>
      <c r="B12" s="105"/>
      <c r="C12" s="105"/>
      <c r="D12" s="105"/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5">
        <f t="shared" si="0"/>
        <v>0</v>
      </c>
    </row>
    <row r="13" spans="1:10" x14ac:dyDescent="0.2">
      <c r="A13" s="106" t="s">
        <v>32</v>
      </c>
      <c r="B13" s="106"/>
      <c r="C13" s="106"/>
      <c r="D13" s="106"/>
      <c r="E13" s="76"/>
      <c r="F13" s="76"/>
      <c r="G13" s="76"/>
      <c r="H13" s="76"/>
      <c r="I13" s="76"/>
      <c r="J13" s="76"/>
    </row>
    <row r="14" spans="1:10" x14ac:dyDescent="0.2">
      <c r="A14" s="105" t="s">
        <v>24</v>
      </c>
      <c r="B14" s="105"/>
      <c r="C14" s="105"/>
      <c r="D14" s="105"/>
      <c r="E14" s="74">
        <v>0</v>
      </c>
      <c r="F14" s="74">
        <v>18</v>
      </c>
      <c r="G14" s="74">
        <v>15</v>
      </c>
      <c r="H14" s="74">
        <v>6</v>
      </c>
      <c r="I14" s="74">
        <v>4</v>
      </c>
      <c r="J14" s="75">
        <f t="shared" si="0"/>
        <v>43</v>
      </c>
    </row>
    <row r="15" spans="1:10" x14ac:dyDescent="0.2">
      <c r="A15" s="105" t="s">
        <v>30</v>
      </c>
      <c r="B15" s="105"/>
      <c r="C15" s="105"/>
      <c r="D15" s="105"/>
      <c r="E15" s="74">
        <v>0</v>
      </c>
      <c r="F15" s="74">
        <v>30</v>
      </c>
      <c r="G15" s="74">
        <v>25</v>
      </c>
      <c r="H15" s="74">
        <v>6</v>
      </c>
      <c r="I15" s="74">
        <v>4</v>
      </c>
      <c r="J15" s="75">
        <f t="shared" si="0"/>
        <v>65</v>
      </c>
    </row>
    <row r="16" spans="1:10" x14ac:dyDescent="0.2">
      <c r="A16" s="105" t="s">
        <v>33</v>
      </c>
      <c r="B16" s="105"/>
      <c r="C16" s="105"/>
      <c r="D16" s="105"/>
      <c r="E16" s="74">
        <v>0</v>
      </c>
      <c r="F16" s="74">
        <v>30</v>
      </c>
      <c r="G16" s="74">
        <v>25</v>
      </c>
      <c r="H16" s="74">
        <v>8</v>
      </c>
      <c r="I16" s="74">
        <v>5</v>
      </c>
      <c r="J16" s="75">
        <f t="shared" si="0"/>
        <v>68</v>
      </c>
    </row>
    <row r="17" spans="1:10" x14ac:dyDescent="0.2">
      <c r="A17" s="105" t="s">
        <v>25</v>
      </c>
      <c r="B17" s="105"/>
      <c r="C17" s="105"/>
      <c r="D17" s="105"/>
      <c r="E17" s="74">
        <v>0</v>
      </c>
      <c r="F17" s="74">
        <v>30</v>
      </c>
      <c r="G17" s="74">
        <v>25</v>
      </c>
      <c r="H17" s="74">
        <v>10</v>
      </c>
      <c r="I17" s="74">
        <v>5</v>
      </c>
      <c r="J17" s="75">
        <f t="shared" si="0"/>
        <v>70</v>
      </c>
    </row>
    <row r="18" spans="1:10" x14ac:dyDescent="0.2">
      <c r="A18" s="105" t="s">
        <v>34</v>
      </c>
      <c r="B18" s="105"/>
      <c r="C18" s="105"/>
      <c r="D18" s="105"/>
      <c r="E18" s="74">
        <v>0</v>
      </c>
      <c r="F18" s="74">
        <v>12</v>
      </c>
      <c r="G18" s="74">
        <v>10</v>
      </c>
      <c r="H18" s="74">
        <v>4</v>
      </c>
      <c r="I18" s="74">
        <v>2</v>
      </c>
      <c r="J18" s="75">
        <f t="shared" si="0"/>
        <v>28</v>
      </c>
    </row>
    <row r="19" spans="1:10" x14ac:dyDescent="0.2">
      <c r="A19" s="105" t="s">
        <v>26</v>
      </c>
      <c r="B19" s="105"/>
      <c r="C19" s="105"/>
      <c r="D19" s="105"/>
      <c r="E19" s="74">
        <v>0</v>
      </c>
      <c r="F19" s="74">
        <v>24</v>
      </c>
      <c r="G19" s="74">
        <v>20</v>
      </c>
      <c r="H19" s="74">
        <v>6</v>
      </c>
      <c r="I19" s="74">
        <v>3</v>
      </c>
      <c r="J19" s="75">
        <f t="shared" si="0"/>
        <v>53</v>
      </c>
    </row>
    <row r="20" spans="1:10" x14ac:dyDescent="0.2">
      <c r="A20" s="105" t="s">
        <v>27</v>
      </c>
      <c r="B20" s="105"/>
      <c r="C20" s="105"/>
      <c r="D20" s="105"/>
      <c r="E20" s="74">
        <v>0</v>
      </c>
      <c r="F20" s="74">
        <v>12</v>
      </c>
      <c r="G20" s="74">
        <v>10</v>
      </c>
      <c r="H20" s="74">
        <v>4</v>
      </c>
      <c r="I20" s="74">
        <v>4</v>
      </c>
      <c r="J20" s="75">
        <f t="shared" si="0"/>
        <v>30</v>
      </c>
    </row>
    <row r="21" spans="1:10" x14ac:dyDescent="0.2">
      <c r="A21" s="105" t="s">
        <v>28</v>
      </c>
      <c r="B21" s="105"/>
      <c r="C21" s="105"/>
      <c r="D21" s="105"/>
      <c r="E21" s="74">
        <v>0</v>
      </c>
      <c r="F21" s="74">
        <v>30</v>
      </c>
      <c r="G21" s="74">
        <v>25</v>
      </c>
      <c r="H21" s="74">
        <v>10</v>
      </c>
      <c r="I21" s="74">
        <v>5</v>
      </c>
      <c r="J21" s="75">
        <f t="shared" si="0"/>
        <v>70</v>
      </c>
    </row>
    <row r="22" spans="1:10" x14ac:dyDescent="0.2">
      <c r="A22" s="105" t="s">
        <v>35</v>
      </c>
      <c r="B22" s="105"/>
      <c r="C22" s="105"/>
      <c r="D22" s="105"/>
      <c r="E22" s="74">
        <v>0</v>
      </c>
      <c r="F22" s="74">
        <v>30</v>
      </c>
      <c r="G22" s="74">
        <v>25</v>
      </c>
      <c r="H22" s="74">
        <v>10</v>
      </c>
      <c r="I22" s="74">
        <v>2</v>
      </c>
      <c r="J22" s="75">
        <f t="shared" si="0"/>
        <v>67</v>
      </c>
    </row>
    <row r="23" spans="1:10" x14ac:dyDescent="0.2">
      <c r="A23" s="105" t="s">
        <v>36</v>
      </c>
      <c r="B23" s="105"/>
      <c r="C23" s="105"/>
      <c r="D23" s="105"/>
      <c r="E23" s="74">
        <v>0</v>
      </c>
      <c r="F23" s="74">
        <v>24</v>
      </c>
      <c r="G23" s="74">
        <v>15</v>
      </c>
      <c r="H23" s="74">
        <v>6</v>
      </c>
      <c r="I23" s="74">
        <v>4</v>
      </c>
      <c r="J23" s="75">
        <f t="shared" si="0"/>
        <v>49</v>
      </c>
    </row>
    <row r="24" spans="1:10" x14ac:dyDescent="0.2">
      <c r="A24" s="105" t="s">
        <v>29</v>
      </c>
      <c r="B24" s="105"/>
      <c r="C24" s="105"/>
      <c r="D24" s="105"/>
      <c r="E24" s="74">
        <v>0</v>
      </c>
      <c r="F24" s="74">
        <v>30</v>
      </c>
      <c r="G24" s="74">
        <v>20</v>
      </c>
      <c r="H24" s="74">
        <v>8</v>
      </c>
      <c r="I24" s="74">
        <v>5</v>
      </c>
      <c r="J24" s="75">
        <f t="shared" si="0"/>
        <v>63</v>
      </c>
    </row>
    <row r="25" spans="1:10" x14ac:dyDescent="0.2">
      <c r="A25" s="106" t="s">
        <v>37</v>
      </c>
      <c r="B25" s="106"/>
      <c r="C25" s="106"/>
      <c r="D25" s="106"/>
      <c r="E25" s="76"/>
      <c r="F25" s="76"/>
      <c r="G25" s="76"/>
      <c r="H25" s="76"/>
      <c r="I25" s="76"/>
      <c r="J25" s="76"/>
    </row>
    <row r="26" spans="1:10" x14ac:dyDescent="0.2">
      <c r="A26" s="105" t="s">
        <v>38</v>
      </c>
      <c r="B26" s="105"/>
      <c r="C26" s="105"/>
      <c r="D26" s="105"/>
      <c r="E26" s="74">
        <v>0</v>
      </c>
      <c r="F26" s="74">
        <v>36</v>
      </c>
      <c r="G26" s="74">
        <v>30</v>
      </c>
      <c r="H26" s="74">
        <v>12</v>
      </c>
      <c r="I26" s="74">
        <v>6</v>
      </c>
      <c r="J26" s="75">
        <f t="shared" si="0"/>
        <v>84</v>
      </c>
    </row>
    <row r="27" spans="1:10" x14ac:dyDescent="0.2">
      <c r="A27" s="105" t="s">
        <v>39</v>
      </c>
      <c r="B27" s="105"/>
      <c r="C27" s="105"/>
      <c r="D27" s="105"/>
      <c r="E27" s="74">
        <v>0</v>
      </c>
      <c r="F27" s="74">
        <v>30</v>
      </c>
      <c r="G27" s="74">
        <v>30</v>
      </c>
      <c r="H27" s="74">
        <v>12</v>
      </c>
      <c r="I27" s="74">
        <v>6</v>
      </c>
      <c r="J27" s="75">
        <f t="shared" si="0"/>
        <v>78</v>
      </c>
    </row>
  </sheetData>
  <mergeCells count="27">
    <mergeCell ref="A1:J1"/>
    <mergeCell ref="C2:G2"/>
    <mergeCell ref="A3:D3"/>
    <mergeCell ref="A6:D6"/>
    <mergeCell ref="A5:D5"/>
    <mergeCell ref="A4:D4"/>
    <mergeCell ref="A27:D27"/>
    <mergeCell ref="A23:D23"/>
    <mergeCell ref="A24:D24"/>
    <mergeCell ref="A25:D25"/>
    <mergeCell ref="A26:D26"/>
    <mergeCell ref="A18:D18"/>
    <mergeCell ref="A19:D19"/>
    <mergeCell ref="A20:D20"/>
    <mergeCell ref="A21:D21"/>
    <mergeCell ref="A22:D22"/>
    <mergeCell ref="A17:D17"/>
    <mergeCell ref="A12:D12"/>
    <mergeCell ref="A13:D13"/>
    <mergeCell ref="A14:D14"/>
    <mergeCell ref="A15:D15"/>
    <mergeCell ref="A16:D16"/>
    <mergeCell ref="A7:D7"/>
    <mergeCell ref="A8:D8"/>
    <mergeCell ref="A9:D9"/>
    <mergeCell ref="A10:D10"/>
    <mergeCell ref="A11:D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C2" sqref="C2:G2"/>
    </sheetView>
  </sheetViews>
  <sheetFormatPr defaultRowHeight="12.75" x14ac:dyDescent="0.2"/>
  <cols>
    <col min="8" max="8" width="9" bestFit="1" customWidth="1"/>
    <col min="9" max="9" width="9.5703125" style="72" customWidth="1"/>
  </cols>
  <sheetData>
    <row r="1" spans="1:10" ht="15.75" x14ac:dyDescent="0.25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ht="15.75" x14ac:dyDescent="0.25">
      <c r="A2" s="22"/>
      <c r="B2" s="21"/>
      <c r="C2" s="108"/>
      <c r="D2" s="108"/>
      <c r="E2" s="108"/>
      <c r="F2" s="108"/>
      <c r="G2" s="108"/>
      <c r="H2" s="21"/>
      <c r="I2" s="73"/>
      <c r="J2" s="20"/>
    </row>
    <row r="3" spans="1:10" ht="15" x14ac:dyDescent="0.25">
      <c r="A3" s="112" t="s">
        <v>12</v>
      </c>
      <c r="B3" s="112"/>
      <c r="C3" s="112"/>
      <c r="D3" s="112"/>
      <c r="E3" s="11" t="s">
        <v>13</v>
      </c>
      <c r="F3" s="24" t="s">
        <v>14</v>
      </c>
      <c r="G3" s="24" t="s">
        <v>15</v>
      </c>
      <c r="H3" s="25" t="s">
        <v>16</v>
      </c>
      <c r="I3" s="25" t="s">
        <v>40</v>
      </c>
      <c r="J3" s="12" t="s">
        <v>17</v>
      </c>
    </row>
    <row r="4" spans="1:10" x14ac:dyDescent="0.2">
      <c r="A4" s="106" t="s">
        <v>23</v>
      </c>
      <c r="B4" s="106"/>
      <c r="C4" s="106"/>
      <c r="D4" s="106"/>
      <c r="E4" s="79"/>
      <c r="F4" s="79"/>
      <c r="G4" s="79"/>
      <c r="H4" s="79"/>
      <c r="I4" s="79"/>
      <c r="J4" s="79"/>
    </row>
    <row r="5" spans="1:10" x14ac:dyDescent="0.2">
      <c r="A5" s="105" t="s">
        <v>24</v>
      </c>
      <c r="B5" s="105"/>
      <c r="C5" s="105"/>
      <c r="D5" s="105"/>
      <c r="E5" s="77">
        <v>0</v>
      </c>
      <c r="F5" s="77">
        <v>27</v>
      </c>
      <c r="G5" s="77">
        <v>22</v>
      </c>
      <c r="H5" s="77">
        <v>9.1999999999999993</v>
      </c>
      <c r="I5" s="77">
        <v>4</v>
      </c>
      <c r="J5" s="78">
        <f>SUM(E5:I5)</f>
        <v>62.2</v>
      </c>
    </row>
    <row r="6" spans="1:10" x14ac:dyDescent="0.2">
      <c r="A6" s="105" t="s">
        <v>25</v>
      </c>
      <c r="B6" s="105"/>
      <c r="C6" s="105"/>
      <c r="D6" s="105"/>
      <c r="E6" s="77">
        <v>0</v>
      </c>
      <c r="F6" s="77">
        <v>27.599999999999998</v>
      </c>
      <c r="G6" s="77">
        <v>23</v>
      </c>
      <c r="H6" s="77">
        <v>9</v>
      </c>
      <c r="I6" s="77">
        <v>4</v>
      </c>
      <c r="J6" s="78">
        <f t="shared" ref="J6:J27" si="0">SUM(E6:I6)</f>
        <v>63.599999999999994</v>
      </c>
    </row>
    <row r="7" spans="1:10" x14ac:dyDescent="0.2">
      <c r="A7" s="105" t="s">
        <v>26</v>
      </c>
      <c r="B7" s="105"/>
      <c r="C7" s="105"/>
      <c r="D7" s="105"/>
      <c r="E7" s="77">
        <v>0</v>
      </c>
      <c r="F7" s="77">
        <v>24</v>
      </c>
      <c r="G7" s="77">
        <v>19</v>
      </c>
      <c r="H7" s="77">
        <v>7</v>
      </c>
      <c r="I7" s="77">
        <v>4</v>
      </c>
      <c r="J7" s="78">
        <f t="shared" si="0"/>
        <v>54</v>
      </c>
    </row>
    <row r="8" spans="1:10" x14ac:dyDescent="0.2">
      <c r="A8" s="105" t="s">
        <v>27</v>
      </c>
      <c r="B8" s="105"/>
      <c r="C8" s="105"/>
      <c r="D8" s="105"/>
      <c r="E8" s="77">
        <v>0</v>
      </c>
      <c r="F8" s="77">
        <v>22.799999999999997</v>
      </c>
      <c r="G8" s="77">
        <v>17.5</v>
      </c>
      <c r="H8" s="77">
        <v>7.4</v>
      </c>
      <c r="I8" s="77">
        <v>4</v>
      </c>
      <c r="J8" s="78">
        <f t="shared" si="0"/>
        <v>51.699999999999996</v>
      </c>
    </row>
    <row r="9" spans="1:10" x14ac:dyDescent="0.2">
      <c r="A9" s="105" t="s">
        <v>28</v>
      </c>
      <c r="B9" s="105"/>
      <c r="C9" s="105"/>
      <c r="D9" s="105"/>
      <c r="E9" s="77">
        <v>0</v>
      </c>
      <c r="F9" s="77">
        <v>25.200000000000003</v>
      </c>
      <c r="G9" s="77">
        <v>19</v>
      </c>
      <c r="H9" s="77">
        <v>7.6</v>
      </c>
      <c r="I9" s="77">
        <v>4</v>
      </c>
      <c r="J9" s="78">
        <f t="shared" si="0"/>
        <v>55.800000000000004</v>
      </c>
    </row>
    <row r="10" spans="1:10" x14ac:dyDescent="0.2">
      <c r="A10" s="105" t="s">
        <v>29</v>
      </c>
      <c r="B10" s="105"/>
      <c r="C10" s="105"/>
      <c r="D10" s="105"/>
      <c r="E10" s="77">
        <v>0</v>
      </c>
      <c r="F10" s="77">
        <v>24.599999999999998</v>
      </c>
      <c r="G10" s="77">
        <v>18.5</v>
      </c>
      <c r="H10" s="77">
        <v>7.8</v>
      </c>
      <c r="I10" s="77">
        <v>4</v>
      </c>
      <c r="J10" s="78">
        <f t="shared" si="0"/>
        <v>54.899999999999991</v>
      </c>
    </row>
    <row r="11" spans="1:10" x14ac:dyDescent="0.2">
      <c r="A11" s="105" t="s">
        <v>30</v>
      </c>
      <c r="B11" s="105"/>
      <c r="C11" s="105"/>
      <c r="D11" s="105"/>
      <c r="E11" s="77">
        <v>0</v>
      </c>
      <c r="F11" s="77">
        <v>21.6</v>
      </c>
      <c r="G11" s="77">
        <v>17</v>
      </c>
      <c r="H11" s="77">
        <v>6.4</v>
      </c>
      <c r="I11" s="77">
        <v>4</v>
      </c>
      <c r="J11" s="78">
        <f t="shared" si="0"/>
        <v>49</v>
      </c>
    </row>
    <row r="12" spans="1:10" x14ac:dyDescent="0.2">
      <c r="A12" s="105" t="s">
        <v>31</v>
      </c>
      <c r="B12" s="105"/>
      <c r="C12" s="105"/>
      <c r="D12" s="105"/>
      <c r="E12" s="77">
        <v>0</v>
      </c>
      <c r="F12" s="77">
        <v>22.200000000000003</v>
      </c>
      <c r="G12" s="77">
        <v>17.5</v>
      </c>
      <c r="H12" s="77">
        <v>7.2</v>
      </c>
      <c r="I12" s="77">
        <v>4</v>
      </c>
      <c r="J12" s="78">
        <f t="shared" si="0"/>
        <v>50.900000000000006</v>
      </c>
    </row>
    <row r="13" spans="1:10" x14ac:dyDescent="0.2">
      <c r="A13" s="106" t="s">
        <v>32</v>
      </c>
      <c r="B13" s="106"/>
      <c r="C13" s="106"/>
      <c r="D13" s="106"/>
      <c r="E13" s="79"/>
      <c r="F13" s="79"/>
      <c r="G13" s="79"/>
      <c r="H13" s="79"/>
      <c r="I13" s="79"/>
      <c r="J13" s="79"/>
    </row>
    <row r="14" spans="1:10" x14ac:dyDescent="0.2">
      <c r="A14" s="105" t="s">
        <v>24</v>
      </c>
      <c r="B14" s="105"/>
      <c r="C14" s="105"/>
      <c r="D14" s="105"/>
      <c r="E14" s="77">
        <v>0</v>
      </c>
      <c r="F14" s="77">
        <v>25.200000000000003</v>
      </c>
      <c r="G14" s="77">
        <v>21.5</v>
      </c>
      <c r="H14" s="77">
        <v>8.8000000000000007</v>
      </c>
      <c r="I14" s="77">
        <v>4</v>
      </c>
      <c r="J14" s="78">
        <f t="shared" si="0"/>
        <v>59.5</v>
      </c>
    </row>
    <row r="15" spans="1:10" x14ac:dyDescent="0.2">
      <c r="A15" s="105" t="s">
        <v>30</v>
      </c>
      <c r="B15" s="105"/>
      <c r="C15" s="105"/>
      <c r="D15" s="105"/>
      <c r="E15" s="77">
        <v>0</v>
      </c>
      <c r="F15" s="77">
        <v>21</v>
      </c>
      <c r="G15" s="77">
        <v>17</v>
      </c>
      <c r="H15" s="77">
        <v>6.6</v>
      </c>
      <c r="I15" s="77">
        <v>4</v>
      </c>
      <c r="J15" s="78">
        <f t="shared" si="0"/>
        <v>48.6</v>
      </c>
    </row>
    <row r="16" spans="1:10" x14ac:dyDescent="0.2">
      <c r="A16" s="105" t="s">
        <v>33</v>
      </c>
      <c r="B16" s="105"/>
      <c r="C16" s="105"/>
      <c r="D16" s="105"/>
      <c r="E16" s="77">
        <v>0</v>
      </c>
      <c r="F16" s="77">
        <v>19.799999999999997</v>
      </c>
      <c r="G16" s="77">
        <v>16</v>
      </c>
      <c r="H16" s="77">
        <v>6.8</v>
      </c>
      <c r="I16" s="77">
        <v>4</v>
      </c>
      <c r="J16" s="78">
        <f t="shared" si="0"/>
        <v>46.599999999999994</v>
      </c>
    </row>
    <row r="17" spans="1:10" x14ac:dyDescent="0.2">
      <c r="A17" s="105" t="s">
        <v>25</v>
      </c>
      <c r="B17" s="105"/>
      <c r="C17" s="105"/>
      <c r="D17" s="105"/>
      <c r="E17" s="77">
        <v>0</v>
      </c>
      <c r="F17" s="77">
        <v>25.799999999999997</v>
      </c>
      <c r="G17" s="77">
        <v>21</v>
      </c>
      <c r="H17" s="77">
        <v>8.6</v>
      </c>
      <c r="I17" s="77">
        <v>4</v>
      </c>
      <c r="J17" s="78">
        <f t="shared" si="0"/>
        <v>59.4</v>
      </c>
    </row>
    <row r="18" spans="1:10" x14ac:dyDescent="0.2">
      <c r="A18" s="105" t="s">
        <v>34</v>
      </c>
      <c r="B18" s="105"/>
      <c r="C18" s="105"/>
      <c r="D18" s="105"/>
      <c r="E18" s="77">
        <v>0</v>
      </c>
      <c r="F18" s="77">
        <v>24.599999999999998</v>
      </c>
      <c r="G18" s="77">
        <v>19</v>
      </c>
      <c r="H18" s="77">
        <v>7.4</v>
      </c>
      <c r="I18" s="77">
        <v>4</v>
      </c>
      <c r="J18" s="78">
        <f t="shared" si="0"/>
        <v>54.999999999999993</v>
      </c>
    </row>
    <row r="19" spans="1:10" x14ac:dyDescent="0.2">
      <c r="A19" s="105" t="s">
        <v>26</v>
      </c>
      <c r="B19" s="105"/>
      <c r="C19" s="105"/>
      <c r="D19" s="105"/>
      <c r="E19" s="77">
        <v>0</v>
      </c>
      <c r="F19" s="77">
        <v>19.799999999999997</v>
      </c>
      <c r="G19" s="77">
        <v>16</v>
      </c>
      <c r="H19" s="77">
        <v>7</v>
      </c>
      <c r="I19" s="77">
        <v>4</v>
      </c>
      <c r="J19" s="78">
        <f t="shared" si="0"/>
        <v>46.8</v>
      </c>
    </row>
    <row r="20" spans="1:10" x14ac:dyDescent="0.2">
      <c r="A20" s="105" t="s">
        <v>27</v>
      </c>
      <c r="B20" s="105"/>
      <c r="C20" s="105"/>
      <c r="D20" s="105"/>
      <c r="E20" s="77">
        <v>0</v>
      </c>
      <c r="F20" s="77">
        <v>19.200000000000003</v>
      </c>
      <c r="G20" s="77">
        <v>16.5</v>
      </c>
      <c r="H20" s="77">
        <v>6.8</v>
      </c>
      <c r="I20" s="77">
        <v>4</v>
      </c>
      <c r="J20" s="78">
        <f t="shared" si="0"/>
        <v>46.5</v>
      </c>
    </row>
    <row r="21" spans="1:10" x14ac:dyDescent="0.2">
      <c r="A21" s="105" t="s">
        <v>28</v>
      </c>
      <c r="B21" s="105"/>
      <c r="C21" s="105"/>
      <c r="D21" s="105"/>
      <c r="E21" s="77">
        <v>0</v>
      </c>
      <c r="F21" s="77">
        <v>22.799999999999997</v>
      </c>
      <c r="G21" s="77">
        <v>19.5</v>
      </c>
      <c r="H21" s="77">
        <v>7.4</v>
      </c>
      <c r="I21" s="77">
        <v>4</v>
      </c>
      <c r="J21" s="78">
        <f t="shared" si="0"/>
        <v>53.699999999999996</v>
      </c>
    </row>
    <row r="22" spans="1:10" x14ac:dyDescent="0.2">
      <c r="A22" s="105" t="s">
        <v>35</v>
      </c>
      <c r="B22" s="105"/>
      <c r="C22" s="105"/>
      <c r="D22" s="105"/>
      <c r="E22" s="77">
        <v>0</v>
      </c>
      <c r="F22" s="77">
        <v>20.399999999999999</v>
      </c>
      <c r="G22" s="77">
        <v>16</v>
      </c>
      <c r="H22" s="77">
        <v>7</v>
      </c>
      <c r="I22" s="77">
        <v>4</v>
      </c>
      <c r="J22" s="78">
        <f t="shared" si="0"/>
        <v>47.4</v>
      </c>
    </row>
    <row r="23" spans="1:10" x14ac:dyDescent="0.2">
      <c r="A23" s="105" t="s">
        <v>36</v>
      </c>
      <c r="B23" s="105"/>
      <c r="C23" s="105"/>
      <c r="D23" s="105"/>
      <c r="E23" s="77">
        <v>0</v>
      </c>
      <c r="F23" s="77">
        <v>21</v>
      </c>
      <c r="G23" s="77">
        <v>17.5</v>
      </c>
      <c r="H23" s="77">
        <v>7.2</v>
      </c>
      <c r="I23" s="77">
        <v>4</v>
      </c>
      <c r="J23" s="78">
        <f t="shared" si="0"/>
        <v>49.7</v>
      </c>
    </row>
    <row r="24" spans="1:10" x14ac:dyDescent="0.2">
      <c r="A24" s="105" t="s">
        <v>29</v>
      </c>
      <c r="B24" s="105"/>
      <c r="C24" s="105"/>
      <c r="D24" s="105"/>
      <c r="E24" s="77">
        <v>0</v>
      </c>
      <c r="F24" s="77">
        <v>20.399999999999999</v>
      </c>
      <c r="G24" s="77">
        <v>16.5</v>
      </c>
      <c r="H24" s="77">
        <v>7</v>
      </c>
      <c r="I24" s="77">
        <v>4</v>
      </c>
      <c r="J24" s="78">
        <f t="shared" si="0"/>
        <v>47.9</v>
      </c>
    </row>
    <row r="25" spans="1:10" x14ac:dyDescent="0.2">
      <c r="A25" s="106" t="s">
        <v>37</v>
      </c>
      <c r="B25" s="106"/>
      <c r="C25" s="106"/>
      <c r="D25" s="106"/>
      <c r="E25" s="79"/>
      <c r="F25" s="79"/>
      <c r="G25" s="79"/>
      <c r="H25" s="79"/>
      <c r="I25" s="79"/>
      <c r="J25" s="79"/>
    </row>
    <row r="26" spans="1:10" x14ac:dyDescent="0.2">
      <c r="A26" s="105" t="s">
        <v>38</v>
      </c>
      <c r="B26" s="105"/>
      <c r="C26" s="105"/>
      <c r="D26" s="105"/>
      <c r="E26" s="77">
        <v>0</v>
      </c>
      <c r="F26" s="77">
        <v>28.799999999999997</v>
      </c>
      <c r="G26" s="77">
        <v>24.5</v>
      </c>
      <c r="H26" s="77">
        <v>9.4</v>
      </c>
      <c r="I26" s="77">
        <v>4</v>
      </c>
      <c r="J26" s="78">
        <f t="shared" si="0"/>
        <v>66.699999999999989</v>
      </c>
    </row>
    <row r="27" spans="1:10" x14ac:dyDescent="0.2">
      <c r="A27" s="105" t="s">
        <v>39</v>
      </c>
      <c r="B27" s="105"/>
      <c r="C27" s="105"/>
      <c r="D27" s="105"/>
      <c r="E27" s="77">
        <v>0</v>
      </c>
      <c r="F27" s="77">
        <v>25.200000000000003</v>
      </c>
      <c r="G27" s="77">
        <v>20.5</v>
      </c>
      <c r="H27" s="77">
        <v>8.6</v>
      </c>
      <c r="I27" s="77">
        <v>4</v>
      </c>
      <c r="J27" s="78">
        <f t="shared" si="0"/>
        <v>58.300000000000004</v>
      </c>
    </row>
  </sheetData>
  <mergeCells count="27">
    <mergeCell ref="A1:J1"/>
    <mergeCell ref="C2:G2"/>
    <mergeCell ref="A3:D3"/>
    <mergeCell ref="A6:D6"/>
    <mergeCell ref="A5:D5"/>
    <mergeCell ref="A4:D4"/>
    <mergeCell ref="A27:D27"/>
    <mergeCell ref="A23:D23"/>
    <mergeCell ref="A24:D24"/>
    <mergeCell ref="A25:D25"/>
    <mergeCell ref="A26:D26"/>
    <mergeCell ref="A18:D18"/>
    <mergeCell ref="A19:D19"/>
    <mergeCell ref="A20:D20"/>
    <mergeCell ref="A21:D21"/>
    <mergeCell ref="A22:D22"/>
    <mergeCell ref="A17:D17"/>
    <mergeCell ref="A12:D12"/>
    <mergeCell ref="A13:D13"/>
    <mergeCell ref="A14:D14"/>
    <mergeCell ref="A15:D15"/>
    <mergeCell ref="A16:D16"/>
    <mergeCell ref="A7:D7"/>
    <mergeCell ref="A8:D8"/>
    <mergeCell ref="A9:D9"/>
    <mergeCell ref="A10:D10"/>
    <mergeCell ref="A11:D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7"/>
  <sheetViews>
    <sheetView workbookViewId="0">
      <selection activeCell="N40" sqref="N40"/>
    </sheetView>
  </sheetViews>
  <sheetFormatPr defaultRowHeight="12.75" x14ac:dyDescent="0.2"/>
  <cols>
    <col min="9" max="9" width="9.140625" style="57"/>
  </cols>
  <sheetData>
    <row r="1" spans="1:10" ht="15.75" x14ac:dyDescent="0.25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ht="15.75" x14ac:dyDescent="0.25">
      <c r="A2" s="10"/>
      <c r="B2" s="9"/>
      <c r="C2" s="108"/>
      <c r="D2" s="108"/>
      <c r="E2" s="108"/>
      <c r="F2" s="108"/>
      <c r="G2" s="108"/>
      <c r="H2" s="9"/>
      <c r="I2" s="58"/>
      <c r="J2" s="8"/>
    </row>
    <row r="3" spans="1:10" ht="15" x14ac:dyDescent="0.25">
      <c r="A3" s="109" t="s">
        <v>12</v>
      </c>
      <c r="B3" s="109"/>
      <c r="C3" s="109"/>
      <c r="D3" s="109"/>
      <c r="E3" s="11" t="s">
        <v>13</v>
      </c>
      <c r="F3" s="24" t="s">
        <v>14</v>
      </c>
      <c r="G3" s="24" t="s">
        <v>15</v>
      </c>
      <c r="H3" s="25" t="s">
        <v>16</v>
      </c>
      <c r="I3" s="25" t="s">
        <v>40</v>
      </c>
      <c r="J3" s="12" t="s">
        <v>17</v>
      </c>
    </row>
    <row r="4" spans="1:10" x14ac:dyDescent="0.2">
      <c r="A4" s="106" t="s">
        <v>23</v>
      </c>
      <c r="B4" s="106"/>
      <c r="C4" s="106"/>
      <c r="D4" s="106"/>
      <c r="E4" s="66"/>
      <c r="F4" s="66"/>
      <c r="G4" s="66"/>
      <c r="H4" s="66"/>
      <c r="I4" s="66"/>
      <c r="J4" s="66"/>
    </row>
    <row r="5" spans="1:10" x14ac:dyDescent="0.2">
      <c r="A5" s="105" t="s">
        <v>24</v>
      </c>
      <c r="B5" s="105"/>
      <c r="C5" s="105"/>
      <c r="D5" s="105"/>
      <c r="E5" s="64">
        <v>21</v>
      </c>
      <c r="F5" s="64">
        <v>24</v>
      </c>
      <c r="G5" s="64">
        <v>17.5</v>
      </c>
      <c r="H5" s="64">
        <v>7</v>
      </c>
      <c r="I5" s="64">
        <v>5</v>
      </c>
      <c r="J5" s="65">
        <f>SUM(F5:I5)</f>
        <v>53.5</v>
      </c>
    </row>
    <row r="6" spans="1:10" x14ac:dyDescent="0.2">
      <c r="A6" s="105" t="s">
        <v>25</v>
      </c>
      <c r="B6" s="105"/>
      <c r="C6" s="105"/>
      <c r="D6" s="105"/>
      <c r="E6" s="64">
        <v>24</v>
      </c>
      <c r="F6" s="64">
        <v>24</v>
      </c>
      <c r="G6" s="64">
        <v>20</v>
      </c>
      <c r="H6" s="64">
        <v>8</v>
      </c>
      <c r="I6" s="64">
        <v>5</v>
      </c>
      <c r="J6" s="65">
        <f t="shared" ref="J6:J27" si="0">SUM(F6:I6)</f>
        <v>57</v>
      </c>
    </row>
    <row r="7" spans="1:10" x14ac:dyDescent="0.2">
      <c r="A7" s="105" t="s">
        <v>26</v>
      </c>
      <c r="B7" s="105"/>
      <c r="C7" s="105"/>
      <c r="D7" s="105"/>
      <c r="E7" s="64">
        <v>18</v>
      </c>
      <c r="F7" s="64">
        <v>24</v>
      </c>
      <c r="G7" s="64">
        <v>20</v>
      </c>
      <c r="H7" s="64">
        <v>8</v>
      </c>
      <c r="I7" s="64">
        <v>5</v>
      </c>
      <c r="J7" s="65">
        <f t="shared" si="0"/>
        <v>57</v>
      </c>
    </row>
    <row r="8" spans="1:10" x14ac:dyDescent="0.2">
      <c r="A8" s="105" t="s">
        <v>27</v>
      </c>
      <c r="B8" s="105"/>
      <c r="C8" s="105"/>
      <c r="D8" s="105"/>
      <c r="E8" s="64">
        <v>18</v>
      </c>
      <c r="F8" s="64">
        <v>18</v>
      </c>
      <c r="G8" s="64">
        <v>15</v>
      </c>
      <c r="H8" s="64">
        <v>7</v>
      </c>
      <c r="I8" s="64">
        <v>5</v>
      </c>
      <c r="J8" s="65">
        <f t="shared" si="0"/>
        <v>45</v>
      </c>
    </row>
    <row r="9" spans="1:10" x14ac:dyDescent="0.2">
      <c r="A9" s="105" t="s">
        <v>28</v>
      </c>
      <c r="B9" s="105"/>
      <c r="C9" s="105"/>
      <c r="D9" s="105"/>
      <c r="E9" s="64">
        <v>21</v>
      </c>
      <c r="F9" s="64">
        <v>24</v>
      </c>
      <c r="G9" s="64">
        <v>20</v>
      </c>
      <c r="H9" s="64">
        <v>8</v>
      </c>
      <c r="I9" s="64">
        <v>5</v>
      </c>
      <c r="J9" s="65">
        <f t="shared" si="0"/>
        <v>57</v>
      </c>
    </row>
    <row r="10" spans="1:10" x14ac:dyDescent="0.2">
      <c r="A10" s="105" t="s">
        <v>29</v>
      </c>
      <c r="B10" s="105"/>
      <c r="C10" s="105"/>
      <c r="D10" s="105"/>
      <c r="E10" s="64">
        <v>21</v>
      </c>
      <c r="F10" s="64">
        <v>24</v>
      </c>
      <c r="G10" s="64">
        <v>17.5</v>
      </c>
      <c r="H10" s="64">
        <v>7</v>
      </c>
      <c r="I10" s="64">
        <v>5</v>
      </c>
      <c r="J10" s="65">
        <f t="shared" si="0"/>
        <v>53.5</v>
      </c>
    </row>
    <row r="11" spans="1:10" x14ac:dyDescent="0.2">
      <c r="A11" s="105" t="s">
        <v>30</v>
      </c>
      <c r="B11" s="105"/>
      <c r="C11" s="105"/>
      <c r="D11" s="105"/>
      <c r="E11" s="64">
        <v>21</v>
      </c>
      <c r="F11" s="64">
        <v>24</v>
      </c>
      <c r="G11" s="64">
        <v>20</v>
      </c>
      <c r="H11" s="64">
        <v>8</v>
      </c>
      <c r="I11" s="64">
        <v>5</v>
      </c>
      <c r="J11" s="65">
        <f t="shared" si="0"/>
        <v>57</v>
      </c>
    </row>
    <row r="12" spans="1:10" x14ac:dyDescent="0.2">
      <c r="A12" s="105" t="s">
        <v>31</v>
      </c>
      <c r="B12" s="105"/>
      <c r="C12" s="105"/>
      <c r="D12" s="105"/>
      <c r="E12" s="64">
        <v>24</v>
      </c>
      <c r="F12" s="64">
        <v>6</v>
      </c>
      <c r="G12" s="64">
        <v>10</v>
      </c>
      <c r="H12" s="64">
        <v>4</v>
      </c>
      <c r="I12" s="64">
        <v>5</v>
      </c>
      <c r="J12" s="65">
        <f t="shared" si="0"/>
        <v>25</v>
      </c>
    </row>
    <row r="13" spans="1:10" x14ac:dyDescent="0.2">
      <c r="A13" s="106" t="s">
        <v>32</v>
      </c>
      <c r="B13" s="106"/>
      <c r="C13" s="106"/>
      <c r="D13" s="106"/>
      <c r="E13" s="66"/>
      <c r="F13" s="66"/>
      <c r="G13" s="66"/>
      <c r="H13" s="66"/>
      <c r="I13" s="66"/>
      <c r="J13" s="66"/>
    </row>
    <row r="14" spans="1:10" x14ac:dyDescent="0.2">
      <c r="A14" s="105" t="s">
        <v>24</v>
      </c>
      <c r="B14" s="105"/>
      <c r="C14" s="105"/>
      <c r="D14" s="105"/>
      <c r="E14" s="64">
        <v>21</v>
      </c>
      <c r="F14" s="64">
        <v>24</v>
      </c>
      <c r="G14" s="64">
        <v>15</v>
      </c>
      <c r="H14" s="64">
        <v>6</v>
      </c>
      <c r="I14" s="64">
        <v>5</v>
      </c>
      <c r="J14" s="65">
        <f t="shared" si="0"/>
        <v>50</v>
      </c>
    </row>
    <row r="15" spans="1:10" x14ac:dyDescent="0.2">
      <c r="A15" s="105" t="s">
        <v>30</v>
      </c>
      <c r="B15" s="105"/>
      <c r="C15" s="105"/>
      <c r="D15" s="105"/>
      <c r="E15" s="64">
        <v>18</v>
      </c>
      <c r="F15" s="64">
        <v>21</v>
      </c>
      <c r="G15" s="64">
        <v>17.5</v>
      </c>
      <c r="H15" s="64">
        <v>7</v>
      </c>
      <c r="I15" s="64">
        <v>5</v>
      </c>
      <c r="J15" s="65">
        <f t="shared" si="0"/>
        <v>50.5</v>
      </c>
    </row>
    <row r="16" spans="1:10" x14ac:dyDescent="0.2">
      <c r="A16" s="105" t="s">
        <v>33</v>
      </c>
      <c r="B16" s="105"/>
      <c r="C16" s="105"/>
      <c r="D16" s="105"/>
      <c r="E16" s="64">
        <v>24</v>
      </c>
      <c r="F16" s="64">
        <v>21</v>
      </c>
      <c r="G16" s="64">
        <v>20</v>
      </c>
      <c r="H16" s="64">
        <v>8</v>
      </c>
      <c r="I16" s="64">
        <v>5</v>
      </c>
      <c r="J16" s="65">
        <f t="shared" si="0"/>
        <v>54</v>
      </c>
    </row>
    <row r="17" spans="1:11" x14ac:dyDescent="0.2">
      <c r="A17" s="105" t="s">
        <v>25</v>
      </c>
      <c r="B17" s="105"/>
      <c r="C17" s="105"/>
      <c r="D17" s="105"/>
      <c r="E17" s="64">
        <v>21</v>
      </c>
      <c r="F17" s="64">
        <v>18</v>
      </c>
      <c r="G17" s="64">
        <v>15</v>
      </c>
      <c r="H17" s="64">
        <v>6</v>
      </c>
      <c r="I17" s="64">
        <v>5</v>
      </c>
      <c r="J17" s="65">
        <f t="shared" si="0"/>
        <v>44</v>
      </c>
    </row>
    <row r="18" spans="1:11" x14ac:dyDescent="0.2">
      <c r="A18" s="105" t="s">
        <v>34</v>
      </c>
      <c r="B18" s="105"/>
      <c r="C18" s="105"/>
      <c r="D18" s="105"/>
      <c r="E18" s="64">
        <v>21</v>
      </c>
      <c r="F18" s="64">
        <v>21</v>
      </c>
      <c r="G18" s="64">
        <v>17.5</v>
      </c>
      <c r="H18" s="64">
        <v>8</v>
      </c>
      <c r="I18" s="64">
        <v>5</v>
      </c>
      <c r="J18" s="65">
        <f t="shared" si="0"/>
        <v>51.5</v>
      </c>
    </row>
    <row r="19" spans="1:11" x14ac:dyDescent="0.2">
      <c r="A19" s="105" t="s">
        <v>26</v>
      </c>
      <c r="B19" s="105"/>
      <c r="C19" s="105"/>
      <c r="D19" s="105"/>
      <c r="E19" s="64">
        <v>21</v>
      </c>
      <c r="F19" s="64">
        <v>21</v>
      </c>
      <c r="G19" s="64">
        <v>20</v>
      </c>
      <c r="H19" s="64">
        <v>8</v>
      </c>
      <c r="I19" s="64">
        <v>5</v>
      </c>
      <c r="J19" s="65">
        <f t="shared" si="0"/>
        <v>54</v>
      </c>
    </row>
    <row r="20" spans="1:11" x14ac:dyDescent="0.2">
      <c r="A20" s="105" t="s">
        <v>27</v>
      </c>
      <c r="B20" s="105"/>
      <c r="C20" s="105"/>
      <c r="D20" s="105"/>
      <c r="E20" s="64">
        <v>18</v>
      </c>
      <c r="F20" s="64">
        <v>18</v>
      </c>
      <c r="G20" s="64">
        <v>15</v>
      </c>
      <c r="H20" s="64">
        <v>6</v>
      </c>
      <c r="I20" s="64">
        <v>5</v>
      </c>
      <c r="J20" s="65">
        <f t="shared" si="0"/>
        <v>44</v>
      </c>
    </row>
    <row r="21" spans="1:11" x14ac:dyDescent="0.2">
      <c r="A21" s="105" t="s">
        <v>28</v>
      </c>
      <c r="B21" s="105"/>
      <c r="C21" s="105"/>
      <c r="D21" s="105"/>
      <c r="E21" s="64">
        <v>18</v>
      </c>
      <c r="F21" s="64">
        <v>18</v>
      </c>
      <c r="G21" s="64">
        <v>15</v>
      </c>
      <c r="H21" s="64">
        <v>6</v>
      </c>
      <c r="I21" s="64">
        <v>5</v>
      </c>
      <c r="J21" s="65">
        <f t="shared" si="0"/>
        <v>44</v>
      </c>
    </row>
    <row r="22" spans="1:11" x14ac:dyDescent="0.2">
      <c r="A22" s="105" t="s">
        <v>35</v>
      </c>
      <c r="B22" s="105"/>
      <c r="C22" s="105"/>
      <c r="D22" s="105"/>
      <c r="E22" s="64">
        <v>22.5</v>
      </c>
      <c r="F22" s="64">
        <v>24</v>
      </c>
      <c r="G22" s="64">
        <v>20</v>
      </c>
      <c r="H22" s="64">
        <v>8</v>
      </c>
      <c r="I22" s="64">
        <v>5</v>
      </c>
      <c r="J22" s="65">
        <f t="shared" si="0"/>
        <v>57</v>
      </c>
    </row>
    <row r="23" spans="1:11" x14ac:dyDescent="0.2">
      <c r="A23" s="105" t="s">
        <v>36</v>
      </c>
      <c r="B23" s="105"/>
      <c r="C23" s="105"/>
      <c r="D23" s="105"/>
      <c r="E23" s="64">
        <v>19.5</v>
      </c>
      <c r="F23" s="64">
        <v>27</v>
      </c>
      <c r="G23" s="64">
        <v>20</v>
      </c>
      <c r="H23" s="64">
        <v>8</v>
      </c>
      <c r="I23" s="64">
        <v>5</v>
      </c>
      <c r="J23" s="65">
        <f t="shared" si="0"/>
        <v>60</v>
      </c>
    </row>
    <row r="24" spans="1:11" x14ac:dyDescent="0.2">
      <c r="A24" s="105" t="s">
        <v>29</v>
      </c>
      <c r="B24" s="105"/>
      <c r="C24" s="105"/>
      <c r="D24" s="105"/>
      <c r="E24" s="64">
        <v>24</v>
      </c>
      <c r="F24" s="64">
        <v>21</v>
      </c>
      <c r="G24" s="64">
        <v>17.5</v>
      </c>
      <c r="H24" s="64">
        <v>8</v>
      </c>
      <c r="I24" s="64">
        <v>5</v>
      </c>
      <c r="J24" s="65">
        <f t="shared" si="0"/>
        <v>51.5</v>
      </c>
    </row>
    <row r="25" spans="1:11" x14ac:dyDescent="0.2">
      <c r="A25" s="106" t="s">
        <v>37</v>
      </c>
      <c r="B25" s="106"/>
      <c r="C25" s="106"/>
      <c r="D25" s="106"/>
      <c r="E25" s="66"/>
      <c r="F25" s="66"/>
      <c r="G25" s="66"/>
      <c r="H25" s="66"/>
      <c r="I25" s="66"/>
      <c r="J25" s="66"/>
      <c r="K25" s="62"/>
    </row>
    <row r="26" spans="1:11" x14ac:dyDescent="0.2">
      <c r="A26" s="105" t="s">
        <v>38</v>
      </c>
      <c r="B26" s="105"/>
      <c r="C26" s="105"/>
      <c r="D26" s="105"/>
      <c r="E26" s="64">
        <v>24</v>
      </c>
      <c r="F26" s="64">
        <v>24</v>
      </c>
      <c r="G26" s="64">
        <v>17.5</v>
      </c>
      <c r="H26" s="64">
        <v>8</v>
      </c>
      <c r="I26" s="64">
        <v>5</v>
      </c>
      <c r="J26" s="65">
        <f t="shared" si="0"/>
        <v>54.5</v>
      </c>
      <c r="K26" s="62"/>
    </row>
    <row r="27" spans="1:11" x14ac:dyDescent="0.2">
      <c r="A27" s="105" t="s">
        <v>39</v>
      </c>
      <c r="B27" s="105"/>
      <c r="C27" s="105"/>
      <c r="D27" s="105"/>
      <c r="E27" s="64">
        <v>21</v>
      </c>
      <c r="F27" s="64">
        <v>27</v>
      </c>
      <c r="G27" s="64">
        <v>20</v>
      </c>
      <c r="H27" s="64">
        <v>8</v>
      </c>
      <c r="I27" s="64">
        <v>5</v>
      </c>
      <c r="J27" s="65">
        <f t="shared" si="0"/>
        <v>60</v>
      </c>
    </row>
  </sheetData>
  <mergeCells count="27">
    <mergeCell ref="A1:J1"/>
    <mergeCell ref="C2:G2"/>
    <mergeCell ref="A3:D3"/>
    <mergeCell ref="A6:D6"/>
    <mergeCell ref="A5:D5"/>
    <mergeCell ref="A4:D4"/>
    <mergeCell ref="A27:D27"/>
    <mergeCell ref="A23:D23"/>
    <mergeCell ref="A24:D24"/>
    <mergeCell ref="A25:D25"/>
    <mergeCell ref="A26:D26"/>
    <mergeCell ref="A18:D18"/>
    <mergeCell ref="A19:D19"/>
    <mergeCell ref="A20:D20"/>
    <mergeCell ref="A21:D21"/>
    <mergeCell ref="A22:D22"/>
    <mergeCell ref="A17:D17"/>
    <mergeCell ref="A12:D12"/>
    <mergeCell ref="A13:D13"/>
    <mergeCell ref="A14:D14"/>
    <mergeCell ref="A15:D15"/>
    <mergeCell ref="A16:D16"/>
    <mergeCell ref="A7:D7"/>
    <mergeCell ref="A8:D8"/>
    <mergeCell ref="A9:D9"/>
    <mergeCell ref="A10:D10"/>
    <mergeCell ref="A11:D1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A2" sqref="A2:L2"/>
    </sheetView>
  </sheetViews>
  <sheetFormatPr defaultRowHeight="15" x14ac:dyDescent="0.2"/>
  <cols>
    <col min="1" max="1" width="42.5703125" style="1" customWidth="1"/>
    <col min="2" max="11" width="7.5703125" style="1" customWidth="1"/>
    <col min="12" max="12" width="10.42578125" style="1" bestFit="1" customWidth="1"/>
    <col min="13" max="14" width="14.85546875" style="1" customWidth="1"/>
    <col min="15" max="16384" width="9.140625" style="1"/>
  </cols>
  <sheetData>
    <row r="1" spans="1:12" ht="15.75" x14ac:dyDescent="0.25">
      <c r="A1" s="113" t="s">
        <v>18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ht="26.25" customHeight="1" x14ac:dyDescent="0.2">
      <c r="A2" s="114" t="s">
        <v>22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ht="15.75" thickBot="1" x14ac:dyDescent="0.25">
      <c r="I3" s="2"/>
      <c r="J3" s="2"/>
      <c r="K3" s="2"/>
      <c r="L3" s="2"/>
    </row>
    <row r="4" spans="1:12" s="4" customFormat="1" ht="124.5" customHeight="1" x14ac:dyDescent="0.2">
      <c r="A4" s="29" t="s">
        <v>1</v>
      </c>
      <c r="B4" s="45" t="s">
        <v>5</v>
      </c>
      <c r="C4" s="45" t="s">
        <v>6</v>
      </c>
      <c r="D4" s="45" t="s">
        <v>7</v>
      </c>
      <c r="E4" s="45" t="s">
        <v>8</v>
      </c>
      <c r="F4" s="45" t="s">
        <v>9</v>
      </c>
      <c r="G4" s="45" t="s">
        <v>10</v>
      </c>
      <c r="H4" s="34" t="s">
        <v>11</v>
      </c>
      <c r="I4" s="33" t="s">
        <v>2</v>
      </c>
      <c r="J4" s="32" t="s">
        <v>4</v>
      </c>
    </row>
    <row r="5" spans="1:12" ht="16.5" customHeight="1" x14ac:dyDescent="0.2">
      <c r="A5" s="44" t="str">
        <f>'7'!A4:D4</f>
        <v>Event Staff</v>
      </c>
      <c r="B5" s="37"/>
      <c r="C5" s="37"/>
      <c r="D5" s="37"/>
      <c r="E5" s="37"/>
      <c r="F5" s="37"/>
      <c r="G5" s="37"/>
      <c r="H5" s="37"/>
      <c r="I5" s="37"/>
      <c r="J5" s="38"/>
    </row>
    <row r="6" spans="1:12" ht="16.5" customHeight="1" x14ac:dyDescent="0.2">
      <c r="A6" s="5" t="str">
        <f>'7'!A5:D5</f>
        <v>5 Star Event Services</v>
      </c>
      <c r="B6" s="6">
        <f>'1'!J5</f>
        <v>55.199999999999996</v>
      </c>
      <c r="C6" s="6">
        <f>'2'!J5</f>
        <v>40</v>
      </c>
      <c r="D6" s="6">
        <f>'3'!J5</f>
        <v>49.400000000000006</v>
      </c>
      <c r="E6" s="6">
        <f>'4'!J5</f>
        <v>63.2</v>
      </c>
      <c r="F6" s="6">
        <f>'5'!J5</f>
        <v>49</v>
      </c>
      <c r="G6" s="6">
        <f>'6'!J5</f>
        <v>62.2</v>
      </c>
      <c r="H6" s="6">
        <f>'7'!J5</f>
        <v>53.5</v>
      </c>
      <c r="I6" s="6">
        <f t="shared" ref="I6:I28" si="0">AVERAGE(B6:H6)</f>
        <v>53.214285714285715</v>
      </c>
      <c r="J6" s="51">
        <f>RANK(I6,$I$6:$I$13,0)</f>
        <v>6</v>
      </c>
    </row>
    <row r="7" spans="1:12" ht="16.5" customHeight="1" x14ac:dyDescent="0.2">
      <c r="A7" s="5" t="str">
        <f>'7'!A6:D6</f>
        <v>Andy Frain Services</v>
      </c>
      <c r="B7" s="6">
        <f>'1'!J6</f>
        <v>55.4</v>
      </c>
      <c r="C7" s="6">
        <f>'2'!J6</f>
        <v>70</v>
      </c>
      <c r="D7" s="6">
        <f>'3'!J6</f>
        <v>55.400000000000006</v>
      </c>
      <c r="E7" s="6">
        <f>'4'!J6</f>
        <v>66.600000000000009</v>
      </c>
      <c r="F7" s="6">
        <f>'5'!J6</f>
        <v>70</v>
      </c>
      <c r="G7" s="6">
        <f>'6'!J6</f>
        <v>63.599999999999994</v>
      </c>
      <c r="H7" s="6">
        <f>'7'!J6</f>
        <v>57</v>
      </c>
      <c r="I7" s="6">
        <f t="shared" si="0"/>
        <v>62.571428571428569</v>
      </c>
      <c r="J7" s="7">
        <f t="shared" ref="J7:J13" si="1">RANK(I7,$I$6:$I$13,0)</f>
        <v>1</v>
      </c>
      <c r="K7" s="43"/>
    </row>
    <row r="8" spans="1:12" x14ac:dyDescent="0.2">
      <c r="A8" s="5" t="str">
        <f>'7'!A7:D7</f>
        <v xml:space="preserve">Contemporary Services Corporation </v>
      </c>
      <c r="B8" s="6">
        <f>'1'!J7</f>
        <v>57.4</v>
      </c>
      <c r="C8" s="6">
        <f>'2'!J7</f>
        <v>66</v>
      </c>
      <c r="D8" s="6">
        <f>'3'!J7</f>
        <v>47.2</v>
      </c>
      <c r="E8" s="6">
        <f>'4'!J7</f>
        <v>57.7</v>
      </c>
      <c r="F8" s="6">
        <f>'5'!J7</f>
        <v>64</v>
      </c>
      <c r="G8" s="6">
        <f>'6'!J7</f>
        <v>54</v>
      </c>
      <c r="H8" s="6">
        <f>'7'!J7</f>
        <v>57</v>
      </c>
      <c r="I8" s="6">
        <f t="shared" si="0"/>
        <v>57.614285714285714</v>
      </c>
      <c r="J8" s="7">
        <f t="shared" si="1"/>
        <v>3</v>
      </c>
    </row>
    <row r="9" spans="1:12" x14ac:dyDescent="0.2">
      <c r="A9" s="5" t="str">
        <f>'7'!A8:D8</f>
        <v>G. Boren Services</v>
      </c>
      <c r="B9" s="6">
        <f>'1'!J8</f>
        <v>51.4</v>
      </c>
      <c r="C9" s="6">
        <f>'2'!J8</f>
        <v>46</v>
      </c>
      <c r="D9" s="6">
        <f>'3'!J8</f>
        <v>36</v>
      </c>
      <c r="E9" s="6">
        <f>'4'!J8</f>
        <v>48</v>
      </c>
      <c r="F9" s="6">
        <f>'5'!J8</f>
        <v>36</v>
      </c>
      <c r="G9" s="6">
        <f>'6'!J8</f>
        <v>51.699999999999996</v>
      </c>
      <c r="H9" s="6">
        <f>'7'!J8</f>
        <v>45</v>
      </c>
      <c r="I9" s="6">
        <f t="shared" si="0"/>
        <v>44.871428571428574</v>
      </c>
      <c r="J9" s="7">
        <f t="shared" si="1"/>
        <v>7</v>
      </c>
    </row>
    <row r="10" spans="1:12" x14ac:dyDescent="0.2">
      <c r="A10" s="5" t="str">
        <f>'7'!A9:D9</f>
        <v>Landmark Event Staffing Services</v>
      </c>
      <c r="B10" s="6">
        <f>'1'!J9</f>
        <v>60.9</v>
      </c>
      <c r="C10" s="6">
        <f>'2'!J9</f>
        <v>68</v>
      </c>
      <c r="D10" s="6">
        <f>'3'!J9</f>
        <v>48</v>
      </c>
      <c r="E10" s="6">
        <f>'4'!J9</f>
        <v>59.999999999999993</v>
      </c>
      <c r="F10" s="6">
        <f>'5'!J9</f>
        <v>70</v>
      </c>
      <c r="G10" s="6">
        <f>'6'!J9</f>
        <v>55.800000000000004</v>
      </c>
      <c r="H10" s="6">
        <f>'7'!J9</f>
        <v>57</v>
      </c>
      <c r="I10" s="6">
        <f t="shared" si="0"/>
        <v>59.957142857142856</v>
      </c>
      <c r="J10" s="7">
        <f t="shared" si="1"/>
        <v>2</v>
      </c>
    </row>
    <row r="11" spans="1:12" x14ac:dyDescent="0.2">
      <c r="A11" s="5" t="str">
        <f>'7'!A10:D10</f>
        <v>Stadium People dba Innovative Solution Advisors</v>
      </c>
      <c r="B11" s="6">
        <f>'1'!J10</f>
        <v>48.3</v>
      </c>
      <c r="C11" s="6">
        <f>'2'!J10</f>
        <v>57</v>
      </c>
      <c r="D11" s="6">
        <f>'3'!J10</f>
        <v>45.5</v>
      </c>
      <c r="E11" s="6">
        <f>'4'!J10</f>
        <v>51.2</v>
      </c>
      <c r="F11" s="6">
        <f>'5'!J10</f>
        <v>63</v>
      </c>
      <c r="G11" s="6">
        <f>'6'!J10</f>
        <v>54.899999999999991</v>
      </c>
      <c r="H11" s="6">
        <f>'7'!J10</f>
        <v>53.5</v>
      </c>
      <c r="I11" s="6">
        <f t="shared" si="0"/>
        <v>53.342857142857142</v>
      </c>
      <c r="J11" s="7">
        <f t="shared" si="1"/>
        <v>5</v>
      </c>
    </row>
    <row r="12" spans="1:12" x14ac:dyDescent="0.2">
      <c r="A12" s="5" t="str">
        <f>'7'!A11:D11</f>
        <v>Staff Pro, Inc</v>
      </c>
      <c r="B12" s="6">
        <f>'1'!J11</f>
        <v>55.4</v>
      </c>
      <c r="C12" s="6">
        <f>'2'!J11</f>
        <v>64</v>
      </c>
      <c r="D12" s="6">
        <f>'3'!J11</f>
        <v>47.9</v>
      </c>
      <c r="E12" s="6">
        <f>'4'!J11</f>
        <v>61.1</v>
      </c>
      <c r="F12" s="6">
        <f>'5'!J11</f>
        <v>54</v>
      </c>
      <c r="G12" s="6">
        <f>'6'!J11</f>
        <v>49</v>
      </c>
      <c r="H12" s="6">
        <f>'7'!J11</f>
        <v>57</v>
      </c>
      <c r="I12" s="6">
        <f t="shared" si="0"/>
        <v>55.48571428571428</v>
      </c>
      <c r="J12" s="7">
        <f t="shared" si="1"/>
        <v>4</v>
      </c>
    </row>
    <row r="13" spans="1:12" x14ac:dyDescent="0.2">
      <c r="A13" s="5" t="str">
        <f>'7'!A12:D12</f>
        <v>Young Sentry Security</v>
      </c>
      <c r="B13" s="6">
        <f>'1'!J12</f>
        <v>39.4</v>
      </c>
      <c r="C13" s="6">
        <f>'2'!J12</f>
        <v>5</v>
      </c>
      <c r="D13" s="6">
        <f>'3'!J12</f>
        <v>36</v>
      </c>
      <c r="E13" s="6">
        <f>'4'!J12</f>
        <v>53.4</v>
      </c>
      <c r="F13" s="6">
        <f>'5'!J12</f>
        <v>0</v>
      </c>
      <c r="G13" s="6">
        <f>'6'!J12</f>
        <v>50.900000000000006</v>
      </c>
      <c r="H13" s="6">
        <f>'7'!J12</f>
        <v>25</v>
      </c>
      <c r="I13" s="6">
        <f t="shared" si="0"/>
        <v>29.957142857142859</v>
      </c>
      <c r="J13" s="7">
        <f t="shared" si="1"/>
        <v>8</v>
      </c>
    </row>
    <row r="14" spans="1:12" x14ac:dyDescent="0.2">
      <c r="A14" s="44" t="str">
        <f>'7'!A13:D13</f>
        <v>Parking</v>
      </c>
      <c r="B14" s="37"/>
      <c r="C14" s="37"/>
      <c r="D14" s="37"/>
      <c r="E14" s="37"/>
      <c r="F14" s="37"/>
      <c r="G14" s="37"/>
      <c r="H14" s="37"/>
      <c r="I14" s="37"/>
      <c r="J14" s="37"/>
    </row>
    <row r="15" spans="1:12" x14ac:dyDescent="0.2">
      <c r="A15" s="5" t="str">
        <f>'7'!A14:D14</f>
        <v>5 Star Event Services</v>
      </c>
      <c r="B15" s="6">
        <f>'1'!J14</f>
        <v>53.4</v>
      </c>
      <c r="C15" s="6">
        <f>'2'!J14</f>
        <v>40</v>
      </c>
      <c r="D15" s="6">
        <f>'3'!J14</f>
        <v>47.900000000000006</v>
      </c>
      <c r="E15" s="6">
        <f>'4'!J14</f>
        <v>66.599999999999994</v>
      </c>
      <c r="F15" s="6">
        <f>'5'!J14</f>
        <v>43</v>
      </c>
      <c r="G15" s="6">
        <f>'6'!J14</f>
        <v>59.5</v>
      </c>
      <c r="H15" s="6">
        <f>'7'!J14</f>
        <v>50</v>
      </c>
      <c r="I15" s="6">
        <f t="shared" si="0"/>
        <v>51.48571428571428</v>
      </c>
      <c r="J15" s="7">
        <f>RANK(I15,$I$15:$I$25,0)</f>
        <v>8</v>
      </c>
    </row>
    <row r="16" spans="1:12" x14ac:dyDescent="0.2">
      <c r="A16" s="5" t="str">
        <f>'7'!A15:D15</f>
        <v>Staff Pro, Inc</v>
      </c>
      <c r="B16" s="6">
        <f>'1'!J15</f>
        <v>54.199999999999996</v>
      </c>
      <c r="C16" s="6">
        <f>'2'!J15</f>
        <v>64</v>
      </c>
      <c r="D16" s="6">
        <f>'3'!J15</f>
        <v>45.699999999999996</v>
      </c>
      <c r="E16" s="6">
        <f>'4'!J15</f>
        <v>61.5</v>
      </c>
      <c r="F16" s="6">
        <f>'5'!J15</f>
        <v>65</v>
      </c>
      <c r="G16" s="6">
        <f>'6'!J15</f>
        <v>48.6</v>
      </c>
      <c r="H16" s="6">
        <f>'7'!J15</f>
        <v>50.5</v>
      </c>
      <c r="I16" s="6">
        <f t="shared" si="0"/>
        <v>55.642857142857146</v>
      </c>
      <c r="J16" s="7">
        <f t="shared" ref="J16:J25" si="2">RANK(I16,$I$15:$I$25,0)</f>
        <v>5</v>
      </c>
    </row>
    <row r="17" spans="1:11" x14ac:dyDescent="0.2">
      <c r="A17" s="5" t="str">
        <f>'7'!A16:D16</f>
        <v>Ace Parking</v>
      </c>
      <c r="B17" s="6">
        <f>'1'!J16</f>
        <v>55.4</v>
      </c>
      <c r="C17" s="6">
        <f>'2'!J16</f>
        <v>68</v>
      </c>
      <c r="D17" s="6">
        <f>'3'!J16</f>
        <v>51</v>
      </c>
      <c r="E17" s="6">
        <f>'4'!J16</f>
        <v>55.5</v>
      </c>
      <c r="F17" s="6">
        <f>'5'!J16</f>
        <v>68</v>
      </c>
      <c r="G17" s="6">
        <f>'6'!J16</f>
        <v>46.599999999999994</v>
      </c>
      <c r="H17" s="6">
        <f>'7'!J16</f>
        <v>54</v>
      </c>
      <c r="I17" s="6">
        <f t="shared" si="0"/>
        <v>56.928571428571431</v>
      </c>
      <c r="J17" s="7">
        <f t="shared" si="2"/>
        <v>3</v>
      </c>
    </row>
    <row r="18" spans="1:11" x14ac:dyDescent="0.2">
      <c r="A18" s="5" t="str">
        <f>'7'!A17:D17</f>
        <v>Andy Frain Services</v>
      </c>
      <c r="B18" s="6">
        <f>'1'!J17</f>
        <v>52.4</v>
      </c>
      <c r="C18" s="6">
        <f>'2'!J17</f>
        <v>70</v>
      </c>
      <c r="D18" s="6">
        <f>'3'!J17</f>
        <v>50.900000000000006</v>
      </c>
      <c r="E18" s="6">
        <f>'4'!J17</f>
        <v>68.2</v>
      </c>
      <c r="F18" s="6">
        <f>'5'!J17</f>
        <v>70</v>
      </c>
      <c r="G18" s="6">
        <f>'6'!J17</f>
        <v>59.4</v>
      </c>
      <c r="H18" s="6">
        <f>'7'!J17</f>
        <v>44</v>
      </c>
      <c r="I18" s="6">
        <f t="shared" si="0"/>
        <v>59.271428571428565</v>
      </c>
      <c r="J18" s="7">
        <f t="shared" si="2"/>
        <v>1</v>
      </c>
      <c r="K18" s="43"/>
    </row>
    <row r="19" spans="1:11" x14ac:dyDescent="0.2">
      <c r="A19" s="5" t="str">
        <f>'7'!A18:D18</f>
        <v>Beyond Logistics Services</v>
      </c>
      <c r="B19" s="6">
        <f>'1'!J18</f>
        <v>46.4</v>
      </c>
      <c r="C19" s="6">
        <f>'2'!J18</f>
        <v>39</v>
      </c>
      <c r="D19" s="6">
        <f>'3'!J18</f>
        <v>42.5</v>
      </c>
      <c r="E19" s="6">
        <f>'4'!J18</f>
        <v>60.1</v>
      </c>
      <c r="F19" s="6">
        <f>'5'!J18</f>
        <v>28</v>
      </c>
      <c r="G19" s="6">
        <f>'6'!J18</f>
        <v>54.999999999999993</v>
      </c>
      <c r="H19" s="6">
        <f>'7'!J18</f>
        <v>51.5</v>
      </c>
      <c r="I19" s="6">
        <f t="shared" si="0"/>
        <v>46.071428571428569</v>
      </c>
      <c r="J19" s="7">
        <f t="shared" si="2"/>
        <v>10</v>
      </c>
    </row>
    <row r="20" spans="1:11" x14ac:dyDescent="0.2">
      <c r="A20" s="5" t="str">
        <f>'7'!A19:D19</f>
        <v xml:space="preserve">Contemporary Services Corporation </v>
      </c>
      <c r="B20" s="6">
        <f>'1'!J19</f>
        <v>58.4</v>
      </c>
      <c r="C20" s="6">
        <f>'2'!J19</f>
        <v>66</v>
      </c>
      <c r="D20" s="6">
        <f>'3'!J19</f>
        <v>47.100000000000009</v>
      </c>
      <c r="E20" s="6">
        <f>'4'!J19</f>
        <v>58.1</v>
      </c>
      <c r="F20" s="6">
        <f>'5'!J19</f>
        <v>53</v>
      </c>
      <c r="G20" s="6">
        <f>'6'!J19</f>
        <v>46.8</v>
      </c>
      <c r="H20" s="6">
        <f>'7'!J19</f>
        <v>54</v>
      </c>
      <c r="I20" s="6">
        <f t="shared" si="0"/>
        <v>54.771428571428579</v>
      </c>
      <c r="J20" s="7">
        <f t="shared" si="2"/>
        <v>6</v>
      </c>
    </row>
    <row r="21" spans="1:11" x14ac:dyDescent="0.2">
      <c r="A21" s="5" t="str">
        <f>'7'!A20:D20</f>
        <v>G. Boren Services</v>
      </c>
      <c r="B21" s="6">
        <f>'1'!J20</f>
        <v>51.8</v>
      </c>
      <c r="C21" s="6">
        <f>'2'!J20</f>
        <v>46</v>
      </c>
      <c r="D21" s="6">
        <f>'3'!J20</f>
        <v>36</v>
      </c>
      <c r="E21" s="6">
        <f>'4'!J20</f>
        <v>51.5</v>
      </c>
      <c r="F21" s="6">
        <f>'5'!J20</f>
        <v>30</v>
      </c>
      <c r="G21" s="6">
        <f>'6'!J20</f>
        <v>46.5</v>
      </c>
      <c r="H21" s="6">
        <f>'7'!J20</f>
        <v>44</v>
      </c>
      <c r="I21" s="6">
        <f t="shared" si="0"/>
        <v>43.68571428571429</v>
      </c>
      <c r="J21" s="7">
        <f t="shared" si="2"/>
        <v>11</v>
      </c>
    </row>
    <row r="22" spans="1:11" x14ac:dyDescent="0.2">
      <c r="A22" s="5" t="str">
        <f>'7'!A21:D21</f>
        <v>Landmark Event Staffing Services</v>
      </c>
      <c r="B22" s="6">
        <f>'1'!J21</f>
        <v>57.9</v>
      </c>
      <c r="C22" s="6">
        <f>'2'!J21</f>
        <v>68</v>
      </c>
      <c r="D22" s="6">
        <f>'3'!J21</f>
        <v>47.4</v>
      </c>
      <c r="E22" s="6">
        <f>'4'!J21</f>
        <v>53.099999999999994</v>
      </c>
      <c r="F22" s="6">
        <f>'5'!J21</f>
        <v>70</v>
      </c>
      <c r="G22" s="6">
        <f>'6'!J21</f>
        <v>53.699999999999996</v>
      </c>
      <c r="H22" s="6">
        <f>'7'!J21</f>
        <v>44</v>
      </c>
      <c r="I22" s="6">
        <f t="shared" si="0"/>
        <v>56.3</v>
      </c>
      <c r="J22" s="7">
        <f t="shared" si="2"/>
        <v>4</v>
      </c>
    </row>
    <row r="23" spans="1:11" x14ac:dyDescent="0.2">
      <c r="A23" s="5" t="str">
        <f>'7'!A22:D22</f>
        <v>LAZ Parking Texas</v>
      </c>
      <c r="B23" s="6">
        <f>'1'!J22</f>
        <v>54.199999999999996</v>
      </c>
      <c r="C23" s="6">
        <f>'2'!J22</f>
        <v>65</v>
      </c>
      <c r="D23" s="6">
        <f>'3'!J22</f>
        <v>55.2</v>
      </c>
      <c r="E23" s="6">
        <f>'4'!J22</f>
        <v>64.100000000000009</v>
      </c>
      <c r="F23" s="6">
        <f>'5'!J22</f>
        <v>67</v>
      </c>
      <c r="G23" s="6">
        <f>'6'!J22</f>
        <v>47.4</v>
      </c>
      <c r="H23" s="6">
        <f>'7'!J22</f>
        <v>57</v>
      </c>
      <c r="I23" s="6">
        <f t="shared" si="0"/>
        <v>58.557142857142857</v>
      </c>
      <c r="J23" s="7">
        <f t="shared" si="2"/>
        <v>2</v>
      </c>
    </row>
    <row r="24" spans="1:11" x14ac:dyDescent="0.2">
      <c r="A24" s="5" t="str">
        <f>'7'!A23:D23</f>
        <v>Parking Systems of Americas</v>
      </c>
      <c r="B24" s="6">
        <f>'1'!J23</f>
        <v>48.3</v>
      </c>
      <c r="C24" s="6">
        <f>'2'!J23</f>
        <v>31</v>
      </c>
      <c r="D24" s="6">
        <f>'3'!J23</f>
        <v>52.4</v>
      </c>
      <c r="E24" s="6">
        <f>'4'!J23</f>
        <v>57.599999999999994</v>
      </c>
      <c r="F24" s="6">
        <f>'5'!J23</f>
        <v>49</v>
      </c>
      <c r="G24" s="6">
        <f>'6'!J23</f>
        <v>49.7</v>
      </c>
      <c r="H24" s="6">
        <f>'7'!J23</f>
        <v>60</v>
      </c>
      <c r="I24" s="6">
        <f t="shared" si="0"/>
        <v>49.714285714285715</v>
      </c>
      <c r="J24" s="7">
        <f t="shared" si="2"/>
        <v>9</v>
      </c>
    </row>
    <row r="25" spans="1:11" x14ac:dyDescent="0.2">
      <c r="A25" s="5" t="str">
        <f>'7'!A24:D24</f>
        <v>Stadium People dba Innovative Solution Advisors</v>
      </c>
      <c r="B25" s="6">
        <f>'1'!J24</f>
        <v>48.3</v>
      </c>
      <c r="C25" s="6">
        <f>'2'!J24</f>
        <v>63</v>
      </c>
      <c r="D25" s="6">
        <f>'3'!J24</f>
        <v>43.8</v>
      </c>
      <c r="E25" s="6">
        <f>'4'!J24</f>
        <v>53.800000000000004</v>
      </c>
      <c r="F25" s="6">
        <f>'5'!J24</f>
        <v>63</v>
      </c>
      <c r="G25" s="6">
        <f>'6'!J24</f>
        <v>47.9</v>
      </c>
      <c r="H25" s="6">
        <f>'7'!J24</f>
        <v>51.5</v>
      </c>
      <c r="I25" s="6">
        <f t="shared" si="0"/>
        <v>53.042857142857137</v>
      </c>
      <c r="J25" s="7">
        <f t="shared" si="2"/>
        <v>7</v>
      </c>
    </row>
    <row r="26" spans="1:11" x14ac:dyDescent="0.2">
      <c r="A26" s="35" t="str">
        <f>'7'!A25:D25</f>
        <v>Ambulance</v>
      </c>
      <c r="B26" s="37"/>
      <c r="C26" s="37"/>
      <c r="D26" s="37"/>
      <c r="E26" s="37"/>
      <c r="F26" s="37"/>
      <c r="G26" s="37"/>
      <c r="H26" s="37"/>
      <c r="I26" s="37"/>
      <c r="J26" s="37"/>
    </row>
    <row r="27" spans="1:11" x14ac:dyDescent="0.2">
      <c r="A27" s="5" t="str">
        <f>'7'!A26:D26</f>
        <v>Advantage Ambulance Service</v>
      </c>
      <c r="B27" s="6">
        <f>'1'!J26</f>
        <v>51.9</v>
      </c>
      <c r="C27" s="6">
        <f>'2'!J26</f>
        <v>33</v>
      </c>
      <c r="D27" s="6">
        <f>'3'!J26</f>
        <v>58.400000000000006</v>
      </c>
      <c r="E27" s="6">
        <f>'4'!J26</f>
        <v>59.499999999999993</v>
      </c>
      <c r="F27" s="6">
        <f>'5'!J26</f>
        <v>84</v>
      </c>
      <c r="G27" s="6">
        <f>'6'!J26</f>
        <v>66.699999999999989</v>
      </c>
      <c r="H27" s="6">
        <f>'7'!J26</f>
        <v>54.5</v>
      </c>
      <c r="I27" s="6">
        <f t="shared" si="0"/>
        <v>58.285714285714285</v>
      </c>
      <c r="J27" s="7">
        <f>RANK(I27,$I$27:$I$28,0)</f>
        <v>1</v>
      </c>
      <c r="K27" s="43"/>
    </row>
    <row r="28" spans="1:11" x14ac:dyDescent="0.2">
      <c r="A28" s="5" t="str">
        <f>'7'!A27:D27</f>
        <v>Best Care Ambulance Service</v>
      </c>
      <c r="B28" s="6">
        <f>'1'!J27</f>
        <v>55.4</v>
      </c>
      <c r="C28" s="6">
        <f>'2'!J27</f>
        <v>36</v>
      </c>
      <c r="D28" s="6">
        <f>'3'!J27</f>
        <v>55.199999999999996</v>
      </c>
      <c r="E28" s="6">
        <f>'4'!J27</f>
        <v>59.300000000000004</v>
      </c>
      <c r="F28" s="6">
        <f>'5'!J27</f>
        <v>78</v>
      </c>
      <c r="G28" s="6">
        <f>'6'!J27</f>
        <v>58.300000000000004</v>
      </c>
      <c r="H28" s="6">
        <f>'7'!J27</f>
        <v>60</v>
      </c>
      <c r="I28" s="6">
        <f t="shared" si="0"/>
        <v>57.457142857142856</v>
      </c>
      <c r="J28" s="7">
        <f>RANK(I28,$I$27:$I$28,0)</f>
        <v>2</v>
      </c>
    </row>
  </sheetData>
  <mergeCells count="2">
    <mergeCell ref="A1:L1"/>
    <mergeCell ref="A2:L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I11" sqref="I11"/>
    </sheetView>
  </sheetViews>
  <sheetFormatPr defaultRowHeight="15" x14ac:dyDescent="0.2"/>
  <cols>
    <col min="1" max="1" width="42.5703125" style="1" customWidth="1"/>
    <col min="2" max="2" width="7.5703125" style="1" customWidth="1"/>
    <col min="3" max="4" width="10.42578125" style="1" bestFit="1" customWidth="1"/>
    <col min="5" max="16384" width="9.140625" style="1"/>
  </cols>
  <sheetData>
    <row r="1" spans="1:5" ht="15.75" x14ac:dyDescent="0.25">
      <c r="A1" s="113" t="s">
        <v>19</v>
      </c>
      <c r="B1" s="113"/>
      <c r="C1" s="113"/>
      <c r="D1" s="113"/>
    </row>
    <row r="2" spans="1:5" ht="48.75" customHeight="1" x14ac:dyDescent="0.2">
      <c r="A2" s="114" t="str">
        <f>Technical!A2</f>
        <v xml:space="preserve">RFP730-16119 Athletic Department Event Management Operations </v>
      </c>
      <c r="B2" s="114"/>
      <c r="C2" s="114"/>
      <c r="D2" s="114"/>
    </row>
    <row r="3" spans="1:5" ht="15.75" thickBot="1" x14ac:dyDescent="0.25">
      <c r="B3" s="2"/>
      <c r="C3" s="2"/>
    </row>
    <row r="4" spans="1:5" s="4" customFormat="1" ht="124.5" customHeight="1" thickBot="1" x14ac:dyDescent="0.25">
      <c r="A4" s="3" t="s">
        <v>1</v>
      </c>
      <c r="B4" s="34" t="s">
        <v>11</v>
      </c>
      <c r="C4" s="33" t="s">
        <v>20</v>
      </c>
      <c r="D4" s="32" t="s">
        <v>4</v>
      </c>
    </row>
    <row r="5" spans="1:5" ht="16.5" customHeight="1" x14ac:dyDescent="0.2">
      <c r="A5" s="44" t="str">
        <f>'7'!A4:D4</f>
        <v>Event Staff</v>
      </c>
      <c r="B5" s="44"/>
      <c r="C5" s="36"/>
      <c r="D5" s="38"/>
    </row>
    <row r="6" spans="1:5" ht="16.5" customHeight="1" x14ac:dyDescent="0.2">
      <c r="A6" s="5" t="str">
        <f>'7'!A5:D5</f>
        <v>5 Star Event Services</v>
      </c>
      <c r="B6" s="6">
        <f>'7'!E5</f>
        <v>21</v>
      </c>
      <c r="C6" s="6">
        <f t="shared" ref="C6:C28" si="0">AVERAGE(B6)</f>
        <v>21</v>
      </c>
      <c r="D6" s="51">
        <f>RANK(C6,$C$6:$C$13,0)</f>
        <v>3</v>
      </c>
    </row>
    <row r="7" spans="1:5" ht="16.5" customHeight="1" x14ac:dyDescent="0.2">
      <c r="A7" s="5" t="str">
        <f>'7'!A6:D6</f>
        <v>Andy Frain Services</v>
      </c>
      <c r="B7" s="6">
        <f>'7'!E6</f>
        <v>24</v>
      </c>
      <c r="C7" s="6">
        <f t="shared" si="0"/>
        <v>24</v>
      </c>
      <c r="D7" s="51">
        <f t="shared" ref="D7:D13" si="1">RANK(C7,$C$6:$C$13,0)</f>
        <v>1</v>
      </c>
      <c r="E7" s="43"/>
    </row>
    <row r="8" spans="1:5" x14ac:dyDescent="0.2">
      <c r="A8" s="5" t="str">
        <f>'7'!A7:D7</f>
        <v xml:space="preserve">Contemporary Services Corporation </v>
      </c>
      <c r="B8" s="6">
        <f>'7'!E7</f>
        <v>18</v>
      </c>
      <c r="C8" s="6">
        <f t="shared" si="0"/>
        <v>18</v>
      </c>
      <c r="D8" s="51">
        <f t="shared" si="1"/>
        <v>7</v>
      </c>
    </row>
    <row r="9" spans="1:5" x14ac:dyDescent="0.2">
      <c r="A9" s="5" t="str">
        <f>'7'!A8:D8</f>
        <v>G. Boren Services</v>
      </c>
      <c r="B9" s="6">
        <f>'7'!E8</f>
        <v>18</v>
      </c>
      <c r="C9" s="6">
        <f t="shared" si="0"/>
        <v>18</v>
      </c>
      <c r="D9" s="51">
        <f t="shared" si="1"/>
        <v>7</v>
      </c>
    </row>
    <row r="10" spans="1:5" x14ac:dyDescent="0.2">
      <c r="A10" s="5" t="str">
        <f>'7'!A9:D9</f>
        <v>Landmark Event Staffing Services</v>
      </c>
      <c r="B10" s="6">
        <f>'7'!E9</f>
        <v>21</v>
      </c>
      <c r="C10" s="6">
        <f t="shared" si="0"/>
        <v>21</v>
      </c>
      <c r="D10" s="51">
        <f t="shared" si="1"/>
        <v>3</v>
      </c>
    </row>
    <row r="11" spans="1:5" x14ac:dyDescent="0.2">
      <c r="A11" s="5" t="str">
        <f>'7'!A10:D10</f>
        <v>Stadium People dba Innovative Solution Advisors</v>
      </c>
      <c r="B11" s="6">
        <f>'7'!E10</f>
        <v>21</v>
      </c>
      <c r="C11" s="6">
        <f t="shared" si="0"/>
        <v>21</v>
      </c>
      <c r="D11" s="51">
        <f t="shared" si="1"/>
        <v>3</v>
      </c>
    </row>
    <row r="12" spans="1:5" x14ac:dyDescent="0.2">
      <c r="A12" s="5" t="str">
        <f>'7'!A11:D11</f>
        <v>Staff Pro, Inc</v>
      </c>
      <c r="B12" s="6">
        <f>'7'!E11</f>
        <v>21</v>
      </c>
      <c r="C12" s="6">
        <f t="shared" si="0"/>
        <v>21</v>
      </c>
      <c r="D12" s="51">
        <f t="shared" si="1"/>
        <v>3</v>
      </c>
    </row>
    <row r="13" spans="1:5" x14ac:dyDescent="0.2">
      <c r="A13" s="5" t="str">
        <f>'7'!A12:D12</f>
        <v>Young Sentry Security</v>
      </c>
      <c r="B13" s="40">
        <f>'7'!E12</f>
        <v>24</v>
      </c>
      <c r="C13" s="40">
        <f t="shared" si="0"/>
        <v>24</v>
      </c>
      <c r="D13" s="51">
        <f t="shared" si="1"/>
        <v>1</v>
      </c>
      <c r="E13" s="43"/>
    </row>
    <row r="14" spans="1:5" x14ac:dyDescent="0.2">
      <c r="A14" s="44" t="str">
        <f>'7'!A13:D13</f>
        <v>Parking</v>
      </c>
      <c r="B14" s="44"/>
      <c r="C14" s="36"/>
      <c r="D14" s="38"/>
    </row>
    <row r="15" spans="1:5" x14ac:dyDescent="0.2">
      <c r="A15" s="5" t="str">
        <f>'7'!A14:D14</f>
        <v>5 Star Event Services</v>
      </c>
      <c r="B15" s="6">
        <f>'7'!E14</f>
        <v>21</v>
      </c>
      <c r="C15" s="6">
        <f t="shared" si="0"/>
        <v>21</v>
      </c>
      <c r="D15" s="51">
        <f>RANK(C15,$C$15:$C$25,0)</f>
        <v>4</v>
      </c>
    </row>
    <row r="16" spans="1:5" x14ac:dyDescent="0.2">
      <c r="A16" s="5" t="str">
        <f>'7'!A15:D15</f>
        <v>Staff Pro, Inc</v>
      </c>
      <c r="B16" s="6">
        <f>'7'!E15</f>
        <v>18</v>
      </c>
      <c r="C16" s="6">
        <f t="shared" si="0"/>
        <v>18</v>
      </c>
      <c r="D16" s="51">
        <f t="shared" ref="D16:D25" si="2">RANK(C16,$C$15:$C$25,0)</f>
        <v>9</v>
      </c>
    </row>
    <row r="17" spans="1:5" x14ac:dyDescent="0.2">
      <c r="A17" s="5" t="str">
        <f>'7'!A16:D16</f>
        <v>Ace Parking</v>
      </c>
      <c r="B17" s="6">
        <f>'7'!E16</f>
        <v>24</v>
      </c>
      <c r="C17" s="6">
        <f t="shared" si="0"/>
        <v>24</v>
      </c>
      <c r="D17" s="51">
        <f t="shared" si="2"/>
        <v>1</v>
      </c>
      <c r="E17" s="43"/>
    </row>
    <row r="18" spans="1:5" x14ac:dyDescent="0.2">
      <c r="A18" s="5" t="str">
        <f>'7'!A17:D17</f>
        <v>Andy Frain Services</v>
      </c>
      <c r="B18" s="6">
        <f>'7'!E17</f>
        <v>21</v>
      </c>
      <c r="C18" s="6">
        <f t="shared" si="0"/>
        <v>21</v>
      </c>
      <c r="D18" s="51">
        <f t="shared" si="2"/>
        <v>4</v>
      </c>
    </row>
    <row r="19" spans="1:5" x14ac:dyDescent="0.2">
      <c r="A19" s="5" t="str">
        <f>'7'!A18:D18</f>
        <v>Beyond Logistics Services</v>
      </c>
      <c r="B19" s="6">
        <f>'7'!E18</f>
        <v>21</v>
      </c>
      <c r="C19" s="6">
        <f t="shared" si="0"/>
        <v>21</v>
      </c>
      <c r="D19" s="51">
        <f t="shared" si="2"/>
        <v>4</v>
      </c>
    </row>
    <row r="20" spans="1:5" x14ac:dyDescent="0.2">
      <c r="A20" s="5" t="str">
        <f>'7'!A19:D19</f>
        <v xml:space="preserve">Contemporary Services Corporation </v>
      </c>
      <c r="B20" s="6">
        <f>'7'!E19</f>
        <v>21</v>
      </c>
      <c r="C20" s="6">
        <f t="shared" si="0"/>
        <v>21</v>
      </c>
      <c r="D20" s="51">
        <f t="shared" si="2"/>
        <v>4</v>
      </c>
    </row>
    <row r="21" spans="1:5" x14ac:dyDescent="0.2">
      <c r="A21" s="5" t="str">
        <f>'7'!A20:D20</f>
        <v>G. Boren Services</v>
      </c>
      <c r="B21" s="6">
        <f>'7'!E20</f>
        <v>18</v>
      </c>
      <c r="C21" s="6">
        <f t="shared" si="0"/>
        <v>18</v>
      </c>
      <c r="D21" s="51">
        <f t="shared" si="2"/>
        <v>9</v>
      </c>
    </row>
    <row r="22" spans="1:5" x14ac:dyDescent="0.2">
      <c r="A22" s="5" t="str">
        <f>'7'!A21:D21</f>
        <v>Landmark Event Staffing Services</v>
      </c>
      <c r="B22" s="6">
        <f>'7'!E21</f>
        <v>18</v>
      </c>
      <c r="C22" s="6">
        <f t="shared" si="0"/>
        <v>18</v>
      </c>
      <c r="D22" s="51">
        <f t="shared" si="2"/>
        <v>9</v>
      </c>
    </row>
    <row r="23" spans="1:5" x14ac:dyDescent="0.2">
      <c r="A23" s="5" t="str">
        <f>'7'!A22:D22</f>
        <v>LAZ Parking Texas</v>
      </c>
      <c r="B23" s="6">
        <f>'7'!E22</f>
        <v>22.5</v>
      </c>
      <c r="C23" s="6">
        <f t="shared" si="0"/>
        <v>22.5</v>
      </c>
      <c r="D23" s="51">
        <f t="shared" si="2"/>
        <v>3</v>
      </c>
    </row>
    <row r="24" spans="1:5" x14ac:dyDescent="0.2">
      <c r="A24" s="5" t="str">
        <f>'7'!A23:D23</f>
        <v>Parking Systems of Americas</v>
      </c>
      <c r="B24" s="6">
        <f>'7'!E23</f>
        <v>19.5</v>
      </c>
      <c r="C24" s="6">
        <f t="shared" si="0"/>
        <v>19.5</v>
      </c>
      <c r="D24" s="51">
        <f t="shared" si="2"/>
        <v>8</v>
      </c>
    </row>
    <row r="25" spans="1:5" x14ac:dyDescent="0.2">
      <c r="A25" s="5" t="str">
        <f>'7'!A24:D24</f>
        <v>Stadium People dba Innovative Solution Advisors</v>
      </c>
      <c r="B25" s="40">
        <f>'7'!E24</f>
        <v>24</v>
      </c>
      <c r="C25" s="40">
        <f t="shared" si="0"/>
        <v>24</v>
      </c>
      <c r="D25" s="51">
        <f t="shared" si="2"/>
        <v>1</v>
      </c>
      <c r="E25" s="43"/>
    </row>
    <row r="26" spans="1:5" x14ac:dyDescent="0.2">
      <c r="A26" s="44" t="str">
        <f>'7'!A25:D25</f>
        <v>Ambulance</v>
      </c>
      <c r="B26" s="44"/>
      <c r="C26" s="36"/>
      <c r="D26" s="38"/>
    </row>
    <row r="27" spans="1:5" x14ac:dyDescent="0.2">
      <c r="A27" s="5" t="str">
        <f>'7'!A26:D26</f>
        <v>Advantage Ambulance Service</v>
      </c>
      <c r="B27" s="6">
        <f>'7'!E26</f>
        <v>24</v>
      </c>
      <c r="C27" s="6">
        <f t="shared" si="0"/>
        <v>24</v>
      </c>
      <c r="D27" s="51">
        <f>RANK(C27,$C$27:$C$28,0)</f>
        <v>1</v>
      </c>
      <c r="E27" s="43"/>
    </row>
    <row r="28" spans="1:5" x14ac:dyDescent="0.2">
      <c r="A28" s="5" t="str">
        <f>'7'!A27:D27</f>
        <v>Best Care Ambulance Service</v>
      </c>
      <c r="B28" s="6">
        <f>'7'!E27</f>
        <v>21</v>
      </c>
      <c r="C28" s="6">
        <f t="shared" si="0"/>
        <v>21</v>
      </c>
      <c r="D28" s="51">
        <f>RANK(C28,$C$27:$C$28,0)</f>
        <v>2</v>
      </c>
    </row>
  </sheetData>
  <mergeCells count="2">
    <mergeCell ref="A2:D2"/>
    <mergeCell ref="A1:D1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6</vt:lpstr>
      <vt:lpstr>7</vt:lpstr>
      <vt:lpstr>Technical</vt:lpstr>
      <vt:lpstr>Non-Technical</vt:lpstr>
      <vt:lpstr>Summary</vt:lpstr>
      <vt:lpstr>Evaluation Matrix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Phan, Liz</cp:lastModifiedBy>
  <cp:lastPrinted>2013-06-21T21:40:12Z</cp:lastPrinted>
  <dcterms:created xsi:type="dcterms:W3CDTF">2013-06-21T21:38:22Z</dcterms:created>
  <dcterms:modified xsi:type="dcterms:W3CDTF">2017-07-18T16:12:10Z</dcterms:modified>
</cp:coreProperties>
</file>