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260" yWindow="840" windowWidth="11340" windowHeight="8445" tabRatio="792" activeTab="9"/>
  </bookViews>
  <sheets>
    <sheet name="1" sheetId="2" r:id="rId1"/>
    <sheet name="2" sheetId="3" r:id="rId2"/>
    <sheet name="3" sheetId="5" r:id="rId3"/>
    <sheet name="4" sheetId="9" r:id="rId4"/>
    <sheet name="5" sheetId="10" r:id="rId5"/>
    <sheet name="6" sheetId="11" r:id="rId6"/>
    <sheet name="7" sheetId="4" r:id="rId7"/>
    <sheet name="Technical" sheetId="1" r:id="rId8"/>
    <sheet name="Non-Technical" sheetId="6" r:id="rId9"/>
    <sheet name="Summary" sheetId="7" r:id="rId10"/>
    <sheet name="Evaluation Matrix" sheetId="12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calcPr calcId="145621"/>
</workbook>
</file>

<file path=xl/calcChain.xml><?xml version="1.0" encoding="utf-8"?>
<calcChain xmlns="http://schemas.openxmlformats.org/spreadsheetml/2006/main">
  <c r="Z21" i="12" l="1"/>
  <c r="W21" i="12"/>
  <c r="T21" i="12"/>
  <c r="Q21" i="12"/>
  <c r="N21" i="12"/>
  <c r="AA21" i="12" s="1"/>
  <c r="K21" i="12"/>
  <c r="H21" i="12"/>
  <c r="E21" i="12"/>
  <c r="B21" i="12"/>
  <c r="Z20" i="12"/>
  <c r="W20" i="12"/>
  <c r="T20" i="12"/>
  <c r="Q20" i="12"/>
  <c r="N20" i="12"/>
  <c r="AA20" i="12" s="1"/>
  <c r="K20" i="12"/>
  <c r="H20" i="12"/>
  <c r="E20" i="12"/>
  <c r="B20" i="12"/>
  <c r="Z19" i="12"/>
  <c r="W19" i="12"/>
  <c r="T19" i="12"/>
  <c r="Q19" i="12"/>
  <c r="N19" i="12"/>
  <c r="AA19" i="12" s="1"/>
  <c r="K19" i="12"/>
  <c r="H19" i="12"/>
  <c r="E19" i="12"/>
  <c r="B19" i="12"/>
  <c r="Z18" i="12"/>
  <c r="AA18" i="12" s="1"/>
  <c r="W18" i="12"/>
  <c r="T18" i="12"/>
  <c r="Q18" i="12"/>
  <c r="N18" i="12"/>
  <c r="K18" i="12"/>
  <c r="H18" i="12"/>
  <c r="E18" i="12"/>
  <c r="B18" i="12"/>
  <c r="Z17" i="12"/>
  <c r="W17" i="12"/>
  <c r="T17" i="12"/>
  <c r="Q17" i="12"/>
  <c r="N17" i="12"/>
  <c r="K17" i="12"/>
  <c r="AA17" i="12" s="1"/>
  <c r="H17" i="12"/>
  <c r="E17" i="12"/>
  <c r="B17" i="12"/>
  <c r="Z16" i="12"/>
  <c r="W16" i="12"/>
  <c r="T16" i="12"/>
  <c r="Q16" i="12"/>
  <c r="N16" i="12"/>
  <c r="AA16" i="12" s="1"/>
  <c r="K16" i="12"/>
  <c r="H16" i="12"/>
  <c r="E16" i="12"/>
  <c r="B16" i="12"/>
  <c r="Z15" i="12"/>
  <c r="W15" i="12"/>
  <c r="T15" i="12"/>
  <c r="Q15" i="12"/>
  <c r="N15" i="12"/>
  <c r="AA15" i="12" s="1"/>
  <c r="K15" i="12"/>
  <c r="H15" i="12"/>
  <c r="E15" i="12"/>
  <c r="B15" i="12"/>
  <c r="Z14" i="12"/>
  <c r="W14" i="12"/>
  <c r="T14" i="12"/>
  <c r="Q14" i="12"/>
  <c r="N14" i="12"/>
  <c r="K14" i="12"/>
  <c r="H14" i="12"/>
  <c r="E14" i="12"/>
  <c r="AA14" i="12" s="1"/>
  <c r="B14" i="12"/>
  <c r="Z13" i="12"/>
  <c r="W13" i="12"/>
  <c r="T13" i="12"/>
  <c r="Q13" i="12"/>
  <c r="N13" i="12"/>
  <c r="K13" i="12"/>
  <c r="AA13" i="12" s="1"/>
  <c r="H13" i="12"/>
  <c r="E13" i="12"/>
  <c r="B13" i="12"/>
  <c r="Z12" i="12"/>
  <c r="W12" i="12"/>
  <c r="T12" i="12"/>
  <c r="Q12" i="12"/>
  <c r="N12" i="12"/>
  <c r="AA12" i="12" s="1"/>
  <c r="K12" i="12"/>
  <c r="H12" i="12"/>
  <c r="E12" i="12"/>
  <c r="B12" i="12"/>
  <c r="Z11" i="12"/>
  <c r="W11" i="12"/>
  <c r="T11" i="12"/>
  <c r="Q11" i="12"/>
  <c r="N11" i="12"/>
  <c r="AA11" i="12" s="1"/>
  <c r="K11" i="12"/>
  <c r="H11" i="12"/>
  <c r="E11" i="12"/>
  <c r="B11" i="12"/>
  <c r="Z10" i="12"/>
  <c r="W10" i="12"/>
  <c r="T10" i="12"/>
  <c r="Q10" i="12"/>
  <c r="N10" i="12"/>
  <c r="K10" i="12"/>
  <c r="H10" i="12"/>
  <c r="E10" i="12"/>
  <c r="AA10" i="12" s="1"/>
  <c r="B10" i="12"/>
  <c r="Z9" i="12"/>
  <c r="W9" i="12"/>
  <c r="T9" i="12"/>
  <c r="Q9" i="12"/>
  <c r="N9" i="12"/>
  <c r="K9" i="12"/>
  <c r="AA9" i="12" s="1"/>
  <c r="H9" i="12"/>
  <c r="E9" i="12"/>
  <c r="B9" i="12"/>
  <c r="Z8" i="12"/>
  <c r="W8" i="12"/>
  <c r="T8" i="12"/>
  <c r="Q8" i="12"/>
  <c r="N8" i="12"/>
  <c r="AA8" i="12" s="1"/>
  <c r="K8" i="12"/>
  <c r="H8" i="12"/>
  <c r="E8" i="12"/>
  <c r="B8" i="12"/>
  <c r="E1" i="12"/>
  <c r="H6" i="1" l="1"/>
  <c r="H7" i="1"/>
  <c r="H8" i="1"/>
  <c r="H9" i="1"/>
  <c r="H10" i="1"/>
  <c r="H11" i="1"/>
  <c r="H12" i="1"/>
  <c r="H13" i="1"/>
  <c r="H14" i="1"/>
  <c r="H15" i="1"/>
  <c r="H16" i="1"/>
  <c r="H17" i="1"/>
  <c r="H18" i="1"/>
  <c r="H5" i="1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4" i="4"/>
  <c r="M8" i="2"/>
  <c r="J9" i="7" l="1"/>
  <c r="J10" i="7"/>
  <c r="J11" i="7"/>
  <c r="J12" i="7"/>
  <c r="J13" i="7"/>
  <c r="J14" i="7"/>
  <c r="J15" i="7"/>
  <c r="J16" i="7"/>
  <c r="J17" i="7"/>
  <c r="J18" i="7"/>
  <c r="I18" i="7"/>
  <c r="K18" i="7" s="1"/>
  <c r="B9" i="7"/>
  <c r="C9" i="7"/>
  <c r="D9" i="7"/>
  <c r="E9" i="7"/>
  <c r="F9" i="7"/>
  <c r="G9" i="7"/>
  <c r="H9" i="7"/>
  <c r="I9" i="7" s="1"/>
  <c r="K9" i="7" s="1"/>
  <c r="B10" i="7"/>
  <c r="C10" i="7"/>
  <c r="D10" i="7"/>
  <c r="E10" i="7"/>
  <c r="F10" i="7"/>
  <c r="G10" i="7"/>
  <c r="H10" i="7"/>
  <c r="I10" i="7" s="1"/>
  <c r="K10" i="7" s="1"/>
  <c r="B11" i="7"/>
  <c r="C11" i="7"/>
  <c r="D11" i="7"/>
  <c r="E11" i="7"/>
  <c r="F11" i="7"/>
  <c r="G11" i="7"/>
  <c r="H11" i="7"/>
  <c r="I11" i="7" s="1"/>
  <c r="K11" i="7" s="1"/>
  <c r="B12" i="7"/>
  <c r="C12" i="7"/>
  <c r="D12" i="7"/>
  <c r="E12" i="7"/>
  <c r="F12" i="7"/>
  <c r="G12" i="7"/>
  <c r="H12" i="7"/>
  <c r="I12" i="7" s="1"/>
  <c r="K12" i="7" s="1"/>
  <c r="B13" i="7"/>
  <c r="C13" i="7"/>
  <c r="D13" i="7"/>
  <c r="E13" i="7"/>
  <c r="F13" i="7"/>
  <c r="G13" i="7"/>
  <c r="H13" i="7"/>
  <c r="I13" i="7" s="1"/>
  <c r="K13" i="7" s="1"/>
  <c r="B14" i="7"/>
  <c r="C14" i="7"/>
  <c r="D14" i="7"/>
  <c r="E14" i="7"/>
  <c r="F14" i="7"/>
  <c r="G14" i="7"/>
  <c r="H14" i="7"/>
  <c r="I14" i="7" s="1"/>
  <c r="K14" i="7" s="1"/>
  <c r="B15" i="7"/>
  <c r="C15" i="7"/>
  <c r="D15" i="7"/>
  <c r="E15" i="7"/>
  <c r="F15" i="7"/>
  <c r="G15" i="7"/>
  <c r="H15" i="7"/>
  <c r="I15" i="7" s="1"/>
  <c r="K15" i="7" s="1"/>
  <c r="B16" i="7"/>
  <c r="C16" i="7"/>
  <c r="D16" i="7"/>
  <c r="E16" i="7"/>
  <c r="F16" i="7"/>
  <c r="G16" i="7"/>
  <c r="H16" i="7"/>
  <c r="I16" i="7" s="1"/>
  <c r="K16" i="7" s="1"/>
  <c r="B17" i="7"/>
  <c r="C17" i="7"/>
  <c r="D17" i="7"/>
  <c r="E17" i="7"/>
  <c r="F17" i="7"/>
  <c r="G17" i="7"/>
  <c r="H17" i="7"/>
  <c r="I17" i="7" s="1"/>
  <c r="K17" i="7" s="1"/>
  <c r="B18" i="7"/>
  <c r="C18" i="7"/>
  <c r="D18" i="7"/>
  <c r="E18" i="7"/>
  <c r="F18" i="7"/>
  <c r="G18" i="7"/>
  <c r="H18" i="7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5" i="6"/>
  <c r="C9" i="6"/>
  <c r="C10" i="6"/>
  <c r="C11" i="6"/>
  <c r="C12" i="6"/>
  <c r="C13" i="6"/>
  <c r="C14" i="6"/>
  <c r="C15" i="6"/>
  <c r="C16" i="6"/>
  <c r="C17" i="6"/>
  <c r="C18" i="6"/>
  <c r="B9" i="6"/>
  <c r="B10" i="6"/>
  <c r="B11" i="6"/>
  <c r="B12" i="6"/>
  <c r="B13" i="6"/>
  <c r="B14" i="6"/>
  <c r="B15" i="6"/>
  <c r="B16" i="6"/>
  <c r="B17" i="6"/>
  <c r="B18" i="6"/>
  <c r="E6" i="1"/>
  <c r="F6" i="1"/>
  <c r="I6" i="1" s="1"/>
  <c r="G6" i="1"/>
  <c r="E7" i="1"/>
  <c r="F7" i="1"/>
  <c r="G7" i="1"/>
  <c r="I7" i="1"/>
  <c r="E8" i="1"/>
  <c r="F8" i="1"/>
  <c r="G8" i="1"/>
  <c r="I8" i="1"/>
  <c r="E9" i="1"/>
  <c r="F9" i="1"/>
  <c r="I9" i="1" s="1"/>
  <c r="G9" i="1"/>
  <c r="E10" i="1"/>
  <c r="F10" i="1"/>
  <c r="I10" i="1" s="1"/>
  <c r="G10" i="1"/>
  <c r="E11" i="1"/>
  <c r="F11" i="1"/>
  <c r="I11" i="1" s="1"/>
  <c r="G11" i="1"/>
  <c r="E12" i="1"/>
  <c r="F12" i="1"/>
  <c r="G12" i="1"/>
  <c r="I12" i="1"/>
  <c r="E13" i="1"/>
  <c r="F13" i="1"/>
  <c r="I13" i="1" s="1"/>
  <c r="G13" i="1"/>
  <c r="E14" i="1"/>
  <c r="F14" i="1"/>
  <c r="I14" i="1" s="1"/>
  <c r="G14" i="1"/>
  <c r="E15" i="1"/>
  <c r="F15" i="1"/>
  <c r="I15" i="1" s="1"/>
  <c r="G15" i="1"/>
  <c r="E16" i="1"/>
  <c r="F16" i="1"/>
  <c r="G16" i="1"/>
  <c r="I16" i="1"/>
  <c r="E17" i="1"/>
  <c r="F17" i="1"/>
  <c r="I17" i="1" s="1"/>
  <c r="G17" i="1"/>
  <c r="E18" i="1"/>
  <c r="F18" i="1"/>
  <c r="I18" i="1" s="1"/>
  <c r="G18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G5" i="1"/>
  <c r="F5" i="1"/>
  <c r="E5" i="1"/>
  <c r="D5" i="1"/>
  <c r="C7" i="1"/>
  <c r="C8" i="1"/>
  <c r="C9" i="1"/>
  <c r="C10" i="1"/>
  <c r="C11" i="1"/>
  <c r="C12" i="1"/>
  <c r="C13" i="1"/>
  <c r="C14" i="1"/>
  <c r="C15" i="1"/>
  <c r="C16" i="1"/>
  <c r="C17" i="1"/>
  <c r="C18" i="1"/>
  <c r="C6" i="1"/>
  <c r="C5" i="1"/>
  <c r="B7" i="1"/>
  <c r="B8" i="1"/>
  <c r="B9" i="1"/>
  <c r="B10" i="1"/>
  <c r="B11" i="1"/>
  <c r="B12" i="1"/>
  <c r="B13" i="1"/>
  <c r="B14" i="1"/>
  <c r="B15" i="1"/>
  <c r="B16" i="1"/>
  <c r="B17" i="1"/>
  <c r="B18" i="1"/>
  <c r="B6" i="1"/>
  <c r="B5" i="1"/>
  <c r="M5" i="2"/>
  <c r="M6" i="2"/>
  <c r="M7" i="2"/>
  <c r="M9" i="2"/>
  <c r="M10" i="2"/>
  <c r="M11" i="2"/>
  <c r="M12" i="2"/>
  <c r="M13" i="2"/>
  <c r="M14" i="2"/>
  <c r="M15" i="2"/>
  <c r="M16" i="2"/>
  <c r="M17" i="2"/>
  <c r="M4" i="2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4" i="3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4" i="5"/>
  <c r="M5" i="9"/>
  <c r="M6" i="9"/>
  <c r="M7" i="9"/>
  <c r="M8" i="9"/>
  <c r="M9" i="9"/>
  <c r="M10" i="9"/>
  <c r="M11" i="9"/>
  <c r="M12" i="9"/>
  <c r="M13" i="9"/>
  <c r="M14" i="9"/>
  <c r="M15" i="9"/>
  <c r="M16" i="9"/>
  <c r="M17" i="9"/>
  <c r="M4" i="9"/>
  <c r="M5" i="10"/>
  <c r="M6" i="10"/>
  <c r="M7" i="10"/>
  <c r="M8" i="10"/>
  <c r="M9" i="10"/>
  <c r="M10" i="10"/>
  <c r="M11" i="10"/>
  <c r="M12" i="10"/>
  <c r="M13" i="10"/>
  <c r="M14" i="10"/>
  <c r="M15" i="10"/>
  <c r="M16" i="10"/>
  <c r="M17" i="10"/>
  <c r="M4" i="10"/>
  <c r="M5" i="11"/>
  <c r="M6" i="11"/>
  <c r="M7" i="11"/>
  <c r="M8" i="11"/>
  <c r="M9" i="11"/>
  <c r="M10" i="11"/>
  <c r="M11" i="11"/>
  <c r="M12" i="11"/>
  <c r="M13" i="11"/>
  <c r="M14" i="11"/>
  <c r="M15" i="11"/>
  <c r="M16" i="11"/>
  <c r="M17" i="11"/>
  <c r="M4" i="11"/>
  <c r="A17" i="4"/>
  <c r="A18" i="6" s="1"/>
  <c r="A16" i="4"/>
  <c r="A17" i="7" s="1"/>
  <c r="A15" i="4"/>
  <c r="A16" i="7" s="1"/>
  <c r="A14" i="4"/>
  <c r="A15" i="7" s="1"/>
  <c r="A13" i="4"/>
  <c r="A14" i="7" s="1"/>
  <c r="A12" i="4"/>
  <c r="A13" i="6" s="1"/>
  <c r="A11" i="4"/>
  <c r="A12" i="6" s="1"/>
  <c r="A10" i="4"/>
  <c r="A11" i="6" s="1"/>
  <c r="A9" i="4"/>
  <c r="A10" i="6" s="1"/>
  <c r="A8" i="4"/>
  <c r="A9" i="7" s="1"/>
  <c r="A7" i="4"/>
  <c r="A6" i="4"/>
  <c r="A5" i="4"/>
  <c r="A4" i="4"/>
  <c r="A14" i="6" l="1"/>
  <c r="A12" i="1"/>
  <c r="A16" i="6"/>
  <c r="A18" i="1"/>
  <c r="A18" i="7"/>
  <c r="A10" i="1"/>
  <c r="A12" i="7"/>
  <c r="A10" i="7"/>
  <c r="A11" i="1"/>
  <c r="A15" i="6"/>
  <c r="A11" i="7"/>
  <c r="A13" i="1"/>
  <c r="A17" i="6"/>
  <c r="A9" i="6"/>
  <c r="A13" i="7"/>
  <c r="A17" i="1"/>
  <c r="A9" i="1"/>
  <c r="A16" i="1"/>
  <c r="A15" i="1"/>
  <c r="A14" i="1"/>
  <c r="A17" i="11"/>
  <c r="A16" i="11"/>
  <c r="A15" i="11"/>
  <c r="A14" i="11"/>
  <c r="A13" i="11"/>
  <c r="A12" i="11"/>
  <c r="A11" i="11"/>
  <c r="A10" i="11"/>
  <c r="A9" i="11"/>
  <c r="A8" i="11"/>
  <c r="A7" i="11"/>
  <c r="A6" i="11"/>
  <c r="A5" i="11"/>
  <c r="A4" i="11"/>
  <c r="A17" i="10" l="1"/>
  <c r="A16" i="10"/>
  <c r="A15" i="10"/>
  <c r="A14" i="10"/>
  <c r="A13" i="10"/>
  <c r="A12" i="10"/>
  <c r="A11" i="10"/>
  <c r="A10" i="10"/>
  <c r="A9" i="10"/>
  <c r="A8" i="10"/>
  <c r="A7" i="10"/>
  <c r="A6" i="10"/>
  <c r="A5" i="10"/>
  <c r="A4" i="10"/>
  <c r="A17" i="9" l="1"/>
  <c r="A16" i="9"/>
  <c r="A15" i="9"/>
  <c r="A14" i="9"/>
  <c r="A13" i="9"/>
  <c r="A12" i="9"/>
  <c r="A11" i="9"/>
  <c r="A10" i="9"/>
  <c r="A9" i="9"/>
  <c r="A8" i="9"/>
  <c r="A7" i="9"/>
  <c r="A6" i="9"/>
  <c r="A5" i="9"/>
  <c r="A4" i="9"/>
  <c r="A17" i="5" l="1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17" i="3" l="1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17" i="2" l="1"/>
  <c r="A16" i="2"/>
  <c r="A15" i="2"/>
  <c r="A14" i="2"/>
  <c r="A13" i="2"/>
  <c r="A12" i="2"/>
  <c r="A11" i="2"/>
  <c r="A10" i="2"/>
  <c r="A9" i="2"/>
  <c r="A8" i="2"/>
  <c r="A7" i="2"/>
  <c r="A6" i="2"/>
  <c r="A5" i="2"/>
  <c r="A4" i="2"/>
  <c r="B6" i="6" l="1"/>
  <c r="B7" i="6"/>
  <c r="B8" i="6"/>
  <c r="B5" i="6"/>
  <c r="H8" i="7"/>
  <c r="C8" i="7"/>
  <c r="A8" i="7"/>
  <c r="A8" i="6"/>
  <c r="C8" i="6"/>
  <c r="J8" i="7" s="1"/>
  <c r="A8" i="1"/>
  <c r="D8" i="7"/>
  <c r="E8" i="7"/>
  <c r="F8" i="7"/>
  <c r="G8" i="7"/>
  <c r="B8" i="7" l="1"/>
  <c r="I8" i="7" s="1"/>
  <c r="K8" i="7" s="1"/>
  <c r="A2" i="7"/>
  <c r="A2" i="6"/>
  <c r="H4" i="7" l="1"/>
  <c r="C4" i="7"/>
  <c r="D4" i="7"/>
  <c r="E4" i="7"/>
  <c r="F4" i="7"/>
  <c r="G4" i="7"/>
  <c r="B4" i="7"/>
  <c r="G6" i="7" l="1"/>
  <c r="G7" i="7"/>
  <c r="G5" i="7"/>
  <c r="F6" i="7" l="1"/>
  <c r="F7" i="7"/>
  <c r="F5" i="7"/>
  <c r="E6" i="7" l="1"/>
  <c r="E7" i="7"/>
  <c r="E5" i="7"/>
  <c r="C7" i="6" l="1"/>
  <c r="C6" i="6"/>
  <c r="C5" i="6"/>
  <c r="A7" i="7"/>
  <c r="A6" i="7"/>
  <c r="A5" i="7"/>
  <c r="A7" i="6"/>
  <c r="A6" i="6"/>
  <c r="A5" i="6"/>
  <c r="J6" i="7" l="1"/>
  <c r="J7" i="7"/>
  <c r="J5" i="7"/>
  <c r="H6" i="7" l="1"/>
  <c r="H7" i="7"/>
  <c r="H5" i="7"/>
  <c r="D6" i="7"/>
  <c r="D7" i="7"/>
  <c r="D5" i="7"/>
  <c r="C6" i="7"/>
  <c r="C7" i="7"/>
  <c r="C5" i="7"/>
  <c r="B6" i="7"/>
  <c r="B7" i="7"/>
  <c r="B5" i="7"/>
  <c r="A6" i="1"/>
  <c r="A7" i="1"/>
  <c r="A5" i="1"/>
  <c r="I5" i="7" l="1"/>
  <c r="K5" i="7" s="1"/>
  <c r="I7" i="7"/>
  <c r="K7" i="7" s="1"/>
  <c r="I6" i="7"/>
  <c r="K6" i="7" s="1"/>
  <c r="I5" i="1"/>
  <c r="J6" i="1" l="1"/>
  <c r="J10" i="1"/>
  <c r="J14" i="1"/>
  <c r="J18" i="1"/>
  <c r="J15" i="1"/>
  <c r="J5" i="1"/>
  <c r="J8" i="1"/>
  <c r="J12" i="1"/>
  <c r="J16" i="1"/>
  <c r="J7" i="1"/>
  <c r="J9" i="1"/>
  <c r="J13" i="1"/>
  <c r="J17" i="1"/>
  <c r="J11" i="1"/>
  <c r="L6" i="7"/>
  <c r="L10" i="7"/>
  <c r="L14" i="7"/>
  <c r="L18" i="7"/>
  <c r="L11" i="7"/>
  <c r="L7" i="7"/>
  <c r="L8" i="7"/>
  <c r="L12" i="7"/>
  <c r="L16" i="7"/>
  <c r="L5" i="7"/>
  <c r="L9" i="7"/>
  <c r="L13" i="7"/>
  <c r="L17" i="7"/>
  <c r="L15" i="7"/>
</calcChain>
</file>

<file path=xl/sharedStrings.xml><?xml version="1.0" encoding="utf-8"?>
<sst xmlns="http://schemas.openxmlformats.org/spreadsheetml/2006/main" count="162" uniqueCount="53">
  <si>
    <t xml:space="preserve">RESPONDENT SUMMARY </t>
  </si>
  <si>
    <t>Company/Vendor Name</t>
  </si>
  <si>
    <t>Average Technical Score</t>
  </si>
  <si>
    <t>Total Score</t>
  </si>
  <si>
    <t>Ranking</t>
  </si>
  <si>
    <t>Evaluator 1</t>
  </si>
  <si>
    <t>Evaluator 2</t>
  </si>
  <si>
    <t>Evaluator 3</t>
  </si>
  <si>
    <t>Evaluator 4</t>
  </si>
  <si>
    <t>Evaluator 5</t>
  </si>
  <si>
    <t>Evaluator 6</t>
  </si>
  <si>
    <t>Evaluator 7</t>
  </si>
  <si>
    <t>Company/Vendor Name:</t>
  </si>
  <si>
    <t>Criteria 1</t>
  </si>
  <si>
    <t>Criteria 2</t>
  </si>
  <si>
    <t>Criteria 3</t>
  </si>
  <si>
    <t>TOTAL</t>
  </si>
  <si>
    <r>
      <t>RESPONDENT SUMMARY</t>
    </r>
    <r>
      <rPr>
        <b/>
        <sz val="12"/>
        <color rgb="FFFF0000"/>
        <rFont val="Arial"/>
        <family val="2"/>
      </rPr>
      <t xml:space="preserve"> (TECHNICAL)</t>
    </r>
  </si>
  <si>
    <r>
      <t xml:space="preserve">RESPONDENT SUMMARY  </t>
    </r>
    <r>
      <rPr>
        <b/>
        <sz val="12"/>
        <color rgb="FFFF0000"/>
        <rFont val="Arial"/>
        <family val="2"/>
      </rPr>
      <t xml:space="preserve"> (NON-TECHNICAL)</t>
    </r>
  </si>
  <si>
    <r>
      <t xml:space="preserve">Non-Technical Score                      </t>
    </r>
    <r>
      <rPr>
        <b/>
        <sz val="12"/>
        <color rgb="FFFF0000"/>
        <rFont val="Arial"/>
        <family val="2"/>
      </rPr>
      <t>(cost)</t>
    </r>
  </si>
  <si>
    <t>Non-Technical Score                      (cost)</t>
  </si>
  <si>
    <t>Criteria 4</t>
  </si>
  <si>
    <t>Criteria 5</t>
  </si>
  <si>
    <t>Criteria 6</t>
  </si>
  <si>
    <t>Criteria 7</t>
  </si>
  <si>
    <t>Criteria 8</t>
  </si>
  <si>
    <t>RFP730-16057 Employee Wellness Program</t>
  </si>
  <si>
    <t>RESPONDENT EVALUATION MATRIX</t>
  </si>
  <si>
    <t>Evaluator Name:</t>
  </si>
  <si>
    <t>Name</t>
  </si>
  <si>
    <t xml:space="preserve">Criteria 1 </t>
  </si>
  <si>
    <t>Demonstrated ability to consistently upgrade and enhance services that include best-practice strategies</t>
  </si>
  <si>
    <t>Ability to provide detailed data reports</t>
  </si>
  <si>
    <t xml:space="preserve">Inclusion of employee engagement strategies/tools </t>
  </si>
  <si>
    <t xml:space="preserve">Ability to brand/customize services and/or communications </t>
  </si>
  <si>
    <t>Responsiveness by customer support personnel to address program issues, problems, etc.</t>
  </si>
  <si>
    <t>Administrative, operational and management structure in place to satisfy overall service requirements.</t>
  </si>
  <si>
    <t>Experience providing the proposed services listed above for Higher Education or other large Government entities</t>
  </si>
  <si>
    <t>Total</t>
  </si>
  <si>
    <t>POINTS (1-5)</t>
  </si>
  <si>
    <t>WEIGHT</t>
  </si>
  <si>
    <t>SCORE</t>
  </si>
  <si>
    <r>
      <t xml:space="preserve">Instructions:  </t>
    </r>
    <r>
      <rPr>
        <sz val="10"/>
        <rFont val="Arial"/>
        <family val="2"/>
      </rPr>
      <t xml:space="preserve">Please rate the vendor from 1 to 5, using the following criteria to indicate to what level you agree with the statements below, as they related to the vendor's response. </t>
    </r>
  </si>
  <si>
    <t>*Note:  Total should be equal to 100 if received 5-point per criterion.</t>
  </si>
  <si>
    <t>*Note: Insert point under the 'Points' columns</t>
  </si>
  <si>
    <t>Point Scale</t>
  </si>
  <si>
    <t>5.0 to 4.5 = Exceptional, exceeds and fully meets all requirements</t>
  </si>
  <si>
    <t>4.4 to 3.5 = Advantageous, exceeds some requirements</t>
  </si>
  <si>
    <t>3.4 to 2.5 = Meets minimal requirements</t>
  </si>
  <si>
    <t>2.4 to 1.5 = Addresses most of the minimal requirements</t>
  </si>
  <si>
    <t>1.4 to 1.0 = Addresses part of minimal requirements</t>
  </si>
  <si>
    <t>0 = No Response</t>
  </si>
  <si>
    <r>
      <t xml:space="preserve">Rate per eligible employee                 </t>
    </r>
    <r>
      <rPr>
        <b/>
        <u/>
        <sz val="10"/>
        <color rgb="FFFF0000"/>
        <rFont val="Calibri"/>
        <family val="2"/>
        <scheme val="minor"/>
      </rPr>
      <t>**Only Evaluator 7 will evaluate Criteria 1, everyone else please leave blank**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</si>
</sst>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4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00">
    <xf numFmtId="0" fontId="0" fillId="0" borderId="0"/>
    <xf numFmtId="44" fontId="14" fillId="0" borderId="0" applyFont="0" applyFill="0" applyBorder="0" applyAlignment="0" applyProtection="0"/>
    <xf numFmtId="0" fontId="14" fillId="0" borderId="0"/>
    <xf numFmtId="0" fontId="11" fillId="0" borderId="0"/>
    <xf numFmtId="0" fontId="11" fillId="0" borderId="0"/>
    <xf numFmtId="0" fontId="14" fillId="4" borderId="7" applyNumberFormat="0" applyFont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22" borderId="0" applyNumberFormat="0" applyBorder="0" applyAlignment="0" applyProtection="0"/>
    <xf numFmtId="0" fontId="18" fillId="6" borderId="0" applyNumberFormat="0" applyBorder="0" applyAlignment="0" applyProtection="0"/>
    <xf numFmtId="0" fontId="19" fillId="23" borderId="8" applyNumberFormat="0" applyAlignment="0" applyProtection="0"/>
    <xf numFmtId="0" fontId="20" fillId="24" borderId="9" applyNumberFormat="0" applyAlignment="0" applyProtection="0"/>
    <xf numFmtId="0" fontId="21" fillId="0" borderId="0" applyNumberFormat="0" applyFill="0" applyBorder="0" applyAlignment="0" applyProtection="0"/>
    <xf numFmtId="0" fontId="22" fillId="7" borderId="0" applyNumberFormat="0" applyBorder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8" applyNumberFormat="0" applyAlignment="0" applyProtection="0"/>
    <xf numFmtId="0" fontId="27" fillId="0" borderId="13" applyNumberFormat="0" applyFill="0" applyAlignment="0" applyProtection="0"/>
    <xf numFmtId="0" fontId="28" fillId="25" borderId="0" applyNumberFormat="0" applyBorder="0" applyAlignment="0" applyProtection="0"/>
    <xf numFmtId="0" fontId="15" fillId="4" borderId="7" applyNumberFormat="0" applyFont="0" applyAlignment="0" applyProtection="0"/>
    <xf numFmtId="0" fontId="29" fillId="23" borderId="14" applyNumberFormat="0" applyAlignment="0" applyProtection="0"/>
    <xf numFmtId="0" fontId="30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22" borderId="0" applyNumberFormat="0" applyBorder="0" applyAlignment="0" applyProtection="0"/>
    <xf numFmtId="0" fontId="18" fillId="6" borderId="0" applyNumberFormat="0" applyBorder="0" applyAlignment="0" applyProtection="0"/>
    <xf numFmtId="0" fontId="19" fillId="23" borderId="8" applyNumberFormat="0" applyAlignment="0" applyProtection="0"/>
    <xf numFmtId="0" fontId="20" fillId="24" borderId="9" applyNumberFormat="0" applyAlignment="0" applyProtection="0"/>
    <xf numFmtId="0" fontId="21" fillId="0" borderId="0" applyNumberFormat="0" applyFill="0" applyBorder="0" applyAlignment="0" applyProtection="0"/>
    <xf numFmtId="0" fontId="22" fillId="7" borderId="0" applyNumberFormat="0" applyBorder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8" applyNumberFormat="0" applyAlignment="0" applyProtection="0"/>
    <xf numFmtId="0" fontId="27" fillId="0" borderId="13" applyNumberFormat="0" applyFill="0" applyAlignment="0" applyProtection="0"/>
    <xf numFmtId="0" fontId="28" fillId="25" borderId="0" applyNumberFormat="0" applyBorder="0" applyAlignment="0" applyProtection="0"/>
    <xf numFmtId="0" fontId="29" fillId="23" borderId="14" applyNumberFormat="0" applyAlignment="0" applyProtection="0"/>
    <xf numFmtId="0" fontId="30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0" borderId="0" applyNumberFormat="0" applyFill="0" applyBorder="0" applyAlignment="0" applyProtection="0"/>
    <xf numFmtId="0" fontId="14" fillId="0" borderId="0"/>
    <xf numFmtId="0" fontId="14" fillId="4" borderId="7" applyNumberFormat="0" applyFont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</cellStyleXfs>
  <cellXfs count="77">
    <xf numFmtId="0" fontId="0" fillId="0" borderId="0" xfId="0"/>
    <xf numFmtId="0" fontId="13" fillId="0" borderId="0" xfId="0" applyFont="1"/>
    <xf numFmtId="0" fontId="13" fillId="0" borderId="0" xfId="0" applyFont="1" applyBorder="1"/>
    <xf numFmtId="0" fontId="12" fillId="0" borderId="1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textRotation="90" wrapText="1"/>
    </xf>
    <xf numFmtId="0" fontId="12" fillId="0" borderId="2" xfId="0" applyFont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4" xfId="0" applyFont="1" applyFill="1" applyBorder="1" applyAlignment="1">
      <alignment horizontal="center"/>
    </xf>
    <xf numFmtId="4" fontId="13" fillId="0" borderId="5" xfId="0" applyNumberFormat="1" applyFont="1" applyBorder="1"/>
    <xf numFmtId="0" fontId="13" fillId="3" borderId="6" xfId="0" applyFont="1" applyFill="1" applyBorder="1" applyAlignment="1">
      <alignment horizontal="center"/>
    </xf>
    <xf numFmtId="0" fontId="33" fillId="0" borderId="2" xfId="0" applyFont="1" applyFill="1" applyBorder="1" applyAlignment="1">
      <alignment horizontal="center" vertical="center" textRotation="90" wrapText="1"/>
    </xf>
    <xf numFmtId="0" fontId="0" fillId="0" borderId="0" xfId="0" applyBorder="1"/>
    <xf numFmtId="0" fontId="12" fillId="0" borderId="0" xfId="0" applyFont="1" applyBorder="1" applyAlignment="1"/>
    <xf numFmtId="0" fontId="0" fillId="0" borderId="0" xfId="0" applyBorder="1"/>
    <xf numFmtId="0" fontId="12" fillId="0" borderId="0" xfId="0" applyFont="1" applyBorder="1" applyAlignment="1"/>
    <xf numFmtId="0" fontId="0" fillId="0" borderId="0" xfId="0" applyBorder="1"/>
    <xf numFmtId="0" fontId="12" fillId="0" borderId="0" xfId="0" applyFont="1" applyBorder="1" applyAlignment="1"/>
    <xf numFmtId="0" fontId="0" fillId="0" borderId="0" xfId="0" applyBorder="1"/>
    <xf numFmtId="0" fontId="12" fillId="0" borderId="0" xfId="0" applyFont="1" applyBorder="1" applyAlignment="1"/>
    <xf numFmtId="0" fontId="33" fillId="0" borderId="2" xfId="0" applyFont="1" applyBorder="1" applyAlignment="1">
      <alignment horizontal="center" vertical="center" wrapText="1"/>
    </xf>
    <xf numFmtId="4" fontId="34" fillId="0" borderId="5" xfId="0" applyNumberFormat="1" applyFont="1" applyBorder="1"/>
    <xf numFmtId="0" fontId="36" fillId="0" borderId="16" xfId="4" applyFont="1" applyBorder="1" applyAlignment="1">
      <alignment horizontal="center"/>
    </xf>
    <xf numFmtId="0" fontId="37" fillId="0" borderId="16" xfId="4" applyFont="1" applyBorder="1" applyAlignment="1">
      <alignment horizontal="center"/>
    </xf>
    <xf numFmtId="0" fontId="35" fillId="3" borderId="16" xfId="4" applyFont="1" applyFill="1" applyBorder="1" applyAlignment="1">
      <alignment horizontal="center"/>
    </xf>
    <xf numFmtId="0" fontId="38" fillId="0" borderId="0" xfId="0" applyFont="1"/>
    <xf numFmtId="0" fontId="38" fillId="26" borderId="0" xfId="0" applyFont="1" applyFill="1"/>
    <xf numFmtId="4" fontId="13" fillId="27" borderId="5" xfId="0" applyNumberFormat="1" applyFont="1" applyFill="1" applyBorder="1"/>
    <xf numFmtId="0" fontId="12" fillId="0" borderId="0" xfId="0" applyFont="1" applyAlignment="1"/>
    <xf numFmtId="0" fontId="39" fillId="0" borderId="0" xfId="0" applyFont="1"/>
    <xf numFmtId="0" fontId="38" fillId="0" borderId="0" xfId="99" applyFont="1" applyAlignment="1">
      <alignment horizontal="center"/>
    </xf>
    <xf numFmtId="0" fontId="37" fillId="26" borderId="21" xfId="99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35" fillId="0" borderId="0" xfId="99" applyFont="1" applyAlignment="1">
      <alignment horizontal="center"/>
    </xf>
    <xf numFmtId="0" fontId="37" fillId="28" borderId="22" xfId="99" applyFont="1" applyFill="1" applyBorder="1" applyAlignment="1">
      <alignment horizontal="center"/>
    </xf>
    <xf numFmtId="0" fontId="37" fillId="0" borderId="23" xfId="99" applyFont="1" applyFill="1" applyBorder="1" applyAlignment="1">
      <alignment horizontal="center"/>
    </xf>
    <xf numFmtId="0" fontId="37" fillId="26" borderId="24" xfId="99" applyFont="1" applyFill="1" applyBorder="1" applyAlignment="1">
      <alignment horizontal="center"/>
    </xf>
    <xf numFmtId="0" fontId="35" fillId="28" borderId="22" xfId="99" applyFont="1" applyFill="1" applyBorder="1" applyAlignment="1">
      <alignment horizontal="center"/>
    </xf>
    <xf numFmtId="0" fontId="35" fillId="0" borderId="23" xfId="99" applyFont="1" applyFill="1" applyBorder="1" applyAlignment="1">
      <alignment horizontal="center"/>
    </xf>
    <xf numFmtId="0" fontId="35" fillId="26" borderId="24" xfId="99" applyFont="1" applyFill="1" applyBorder="1" applyAlignment="1">
      <alignment horizontal="center"/>
    </xf>
    <xf numFmtId="0" fontId="42" fillId="26" borderId="25" xfId="99" applyFont="1" applyFill="1" applyBorder="1" applyAlignment="1">
      <alignment horizontal="center"/>
    </xf>
    <xf numFmtId="0" fontId="14" fillId="0" borderId="26" xfId="88" applyFont="1" applyFill="1" applyBorder="1" applyAlignment="1">
      <alignment horizontal="center"/>
    </xf>
    <xf numFmtId="0" fontId="38" fillId="28" borderId="27" xfId="99" applyFont="1" applyFill="1" applyBorder="1" applyAlignment="1" applyProtection="1">
      <alignment horizontal="center"/>
      <protection locked="0"/>
    </xf>
    <xf numFmtId="0" fontId="38" fillId="0" borderId="28" xfId="99" applyFont="1" applyFill="1" applyBorder="1" applyAlignment="1">
      <alignment horizontal="center"/>
    </xf>
    <xf numFmtId="0" fontId="38" fillId="26" borderId="6" xfId="99" applyFont="1" applyFill="1" applyBorder="1" applyAlignment="1">
      <alignment horizontal="center"/>
    </xf>
    <xf numFmtId="0" fontId="42" fillId="28" borderId="27" xfId="99" applyFont="1" applyFill="1" applyBorder="1" applyAlignment="1" applyProtection="1">
      <alignment horizontal="center"/>
      <protection locked="0"/>
    </xf>
    <xf numFmtId="0" fontId="42" fillId="0" borderId="28" xfId="99" applyFont="1" applyFill="1" applyBorder="1" applyAlignment="1">
      <alignment horizontal="center"/>
    </xf>
    <xf numFmtId="0" fontId="42" fillId="26" borderId="6" xfId="99" applyFont="1" applyFill="1" applyBorder="1" applyAlignment="1">
      <alignment horizontal="center"/>
    </xf>
    <xf numFmtId="0" fontId="42" fillId="26" borderId="29" xfId="99" applyFont="1" applyFill="1" applyBorder="1" applyAlignment="1">
      <alignment horizontal="center"/>
    </xf>
    <xf numFmtId="0" fontId="14" fillId="0" borderId="0" xfId="0" applyFont="1"/>
    <xf numFmtId="0" fontId="37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2" borderId="0" xfId="0" applyFont="1" applyFill="1" applyBorder="1" applyAlignment="1">
      <alignment horizontal="center" vertical="center" wrapText="1"/>
    </xf>
    <xf numFmtId="0" fontId="35" fillId="0" borderId="16" xfId="4" applyFont="1" applyBorder="1" applyAlignment="1">
      <alignment horizontal="center"/>
    </xf>
    <xf numFmtId="0" fontId="35" fillId="0" borderId="16" xfId="97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2" borderId="0" xfId="0" applyFont="1" applyFill="1" applyAlignment="1">
      <alignment horizontal="center" vertical="center" wrapText="1"/>
    </xf>
    <xf numFmtId="0" fontId="14" fillId="0" borderId="34" xfId="0" applyFont="1" applyBorder="1" applyAlignment="1">
      <alignment horizontal="left"/>
    </xf>
    <xf numFmtId="0" fontId="14" fillId="0" borderId="35" xfId="0" applyFont="1" applyBorder="1" applyAlignment="1">
      <alignment horizontal="left"/>
    </xf>
    <xf numFmtId="0" fontId="14" fillId="0" borderId="36" xfId="0" applyFont="1" applyBorder="1" applyAlignment="1">
      <alignment horizontal="left"/>
    </xf>
    <xf numFmtId="0" fontId="14" fillId="0" borderId="37" xfId="0" applyFont="1" applyBorder="1" applyAlignment="1">
      <alignment horizontal="left"/>
    </xf>
    <xf numFmtId="0" fontId="14" fillId="0" borderId="38" xfId="0" applyFont="1" applyBorder="1" applyAlignment="1">
      <alignment horizontal="left"/>
    </xf>
    <xf numFmtId="0" fontId="14" fillId="0" borderId="39" xfId="0" applyFont="1" applyBorder="1" applyAlignment="1">
      <alignment horizontal="left"/>
    </xf>
    <xf numFmtId="0" fontId="37" fillId="0" borderId="18" xfId="99" applyFont="1" applyFill="1" applyBorder="1" applyAlignment="1">
      <alignment horizontal="center" vertical="center" wrapText="1"/>
    </xf>
    <xf numFmtId="0" fontId="37" fillId="0" borderId="19" xfId="99" applyFont="1" applyFill="1" applyBorder="1" applyAlignment="1">
      <alignment horizontal="center" vertical="center" wrapText="1"/>
    </xf>
    <xf numFmtId="0" fontId="37" fillId="0" borderId="20" xfId="99" applyFont="1" applyFill="1" applyBorder="1" applyAlignment="1">
      <alignment horizontal="center" vertical="center" wrapText="1"/>
    </xf>
    <xf numFmtId="0" fontId="43" fillId="0" borderId="0" xfId="0" applyFont="1" applyAlignment="1">
      <alignment horizontal="center" vertical="top" wrapText="1"/>
    </xf>
    <xf numFmtId="0" fontId="43" fillId="0" borderId="30" xfId="0" applyFont="1" applyBorder="1" applyAlignment="1">
      <alignment horizontal="center" vertical="top" wrapText="1"/>
    </xf>
    <xf numFmtId="0" fontId="43" fillId="26" borderId="31" xfId="0" applyFont="1" applyFill="1" applyBorder="1" applyAlignment="1">
      <alignment horizontal="center"/>
    </xf>
    <xf numFmtId="0" fontId="43" fillId="26" borderId="32" xfId="0" applyFont="1" applyFill="1" applyBorder="1" applyAlignment="1">
      <alignment horizontal="center"/>
    </xf>
    <xf numFmtId="0" fontId="43" fillId="26" borderId="33" xfId="0" applyFont="1" applyFill="1" applyBorder="1" applyAlignment="1">
      <alignment horizontal="center"/>
    </xf>
    <xf numFmtId="0" fontId="14" fillId="0" borderId="34" xfId="0" applyFont="1" applyBorder="1" applyAlignment="1">
      <alignment horizontal="left" vertical="center" wrapText="1"/>
    </xf>
    <xf numFmtId="0" fontId="14" fillId="0" borderId="35" xfId="0" applyFont="1" applyBorder="1" applyAlignment="1">
      <alignment horizontal="left" vertical="center" wrapText="1"/>
    </xf>
    <xf numFmtId="0" fontId="14" fillId="0" borderId="36" xfId="0" applyFont="1" applyBorder="1" applyAlignment="1">
      <alignment horizontal="left" vertical="center" wrapText="1"/>
    </xf>
    <xf numFmtId="0" fontId="40" fillId="0" borderId="17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39" fillId="26" borderId="0" xfId="0" applyFont="1" applyFill="1" applyBorder="1" applyAlignment="1">
      <alignment horizontal="center"/>
    </xf>
  </cellXfs>
  <cellStyles count="100">
    <cellStyle name="20% - Accent1 2" xfId="48"/>
    <cellStyle name="20% - Accent1 3" xfId="6"/>
    <cellStyle name="20% - Accent2 2" xfId="49"/>
    <cellStyle name="20% - Accent2 3" xfId="7"/>
    <cellStyle name="20% - Accent3 2" xfId="50"/>
    <cellStyle name="20% - Accent3 3" xfId="8"/>
    <cellStyle name="20% - Accent4 2" xfId="51"/>
    <cellStyle name="20% - Accent4 3" xfId="9"/>
    <cellStyle name="20% - Accent5 2" xfId="52"/>
    <cellStyle name="20% - Accent5 3" xfId="10"/>
    <cellStyle name="20% - Accent6 2" xfId="53"/>
    <cellStyle name="20% - Accent6 3" xfId="11"/>
    <cellStyle name="40% - Accent1 2" xfId="54"/>
    <cellStyle name="40% - Accent1 3" xfId="12"/>
    <cellStyle name="40% - Accent2 2" xfId="55"/>
    <cellStyle name="40% - Accent2 3" xfId="13"/>
    <cellStyle name="40% - Accent3 2" xfId="56"/>
    <cellStyle name="40% - Accent3 3" xfId="14"/>
    <cellStyle name="40% - Accent4 2" xfId="57"/>
    <cellStyle name="40% - Accent4 3" xfId="15"/>
    <cellStyle name="40% - Accent5 2" xfId="58"/>
    <cellStyle name="40% - Accent5 3" xfId="16"/>
    <cellStyle name="40% - Accent6 2" xfId="59"/>
    <cellStyle name="40% - Accent6 3" xfId="17"/>
    <cellStyle name="60% - Accent1 2" xfId="60"/>
    <cellStyle name="60% - Accent1 3" xfId="18"/>
    <cellStyle name="60% - Accent2 2" xfId="61"/>
    <cellStyle name="60% - Accent2 3" xfId="19"/>
    <cellStyle name="60% - Accent3 2" xfId="62"/>
    <cellStyle name="60% - Accent3 3" xfId="20"/>
    <cellStyle name="60% - Accent4 2" xfId="63"/>
    <cellStyle name="60% - Accent4 3" xfId="21"/>
    <cellStyle name="60% - Accent5 2" xfId="64"/>
    <cellStyle name="60% - Accent5 3" xfId="22"/>
    <cellStyle name="60% - Accent6 2" xfId="65"/>
    <cellStyle name="60% - Accent6 3" xfId="23"/>
    <cellStyle name="Accent1 2" xfId="66"/>
    <cellStyle name="Accent1 3" xfId="24"/>
    <cellStyle name="Accent2 2" xfId="67"/>
    <cellStyle name="Accent2 3" xfId="25"/>
    <cellStyle name="Accent3 2" xfId="68"/>
    <cellStyle name="Accent3 3" xfId="26"/>
    <cellStyle name="Accent4 2" xfId="69"/>
    <cellStyle name="Accent4 3" xfId="27"/>
    <cellStyle name="Accent5 2" xfId="70"/>
    <cellStyle name="Accent5 3" xfId="28"/>
    <cellStyle name="Accent6 2" xfId="71"/>
    <cellStyle name="Accent6 3" xfId="29"/>
    <cellStyle name="Bad 2" xfId="72"/>
    <cellStyle name="Bad 3" xfId="30"/>
    <cellStyle name="Calculation 2" xfId="73"/>
    <cellStyle name="Calculation 3" xfId="31"/>
    <cellStyle name="Check Cell 2" xfId="74"/>
    <cellStyle name="Check Cell 3" xfId="32"/>
    <cellStyle name="Currency 2" xfId="1"/>
    <cellStyle name="Explanatory Text 2" xfId="75"/>
    <cellStyle name="Explanatory Text 3" xfId="33"/>
    <cellStyle name="Good 2" xfId="76"/>
    <cellStyle name="Good 3" xfId="34"/>
    <cellStyle name="Heading 1 2" xfId="77"/>
    <cellStyle name="Heading 1 3" xfId="35"/>
    <cellStyle name="Heading 2 2" xfId="78"/>
    <cellStyle name="Heading 2 3" xfId="36"/>
    <cellStyle name="Heading 3 2" xfId="79"/>
    <cellStyle name="Heading 3 3" xfId="37"/>
    <cellStyle name="Heading 4 2" xfId="80"/>
    <cellStyle name="Heading 4 3" xfId="38"/>
    <cellStyle name="Input 2" xfId="81"/>
    <cellStyle name="Input 3" xfId="39"/>
    <cellStyle name="Linked Cell 2" xfId="82"/>
    <cellStyle name="Linked Cell 3" xfId="40"/>
    <cellStyle name="Neutral 2" xfId="83"/>
    <cellStyle name="Neutral 3" xfId="41"/>
    <cellStyle name="Normal" xfId="0" builtinId="0"/>
    <cellStyle name="Normal 2" xfId="2"/>
    <cellStyle name="Normal 3" xfId="3"/>
    <cellStyle name="Normal 3 2" xfId="88"/>
    <cellStyle name="Normal 4" xfId="4"/>
    <cellStyle name="Normal 4 10" xfId="97"/>
    <cellStyle name="Normal 4 11" xfId="99"/>
    <cellStyle name="Normal 4 2" xfId="47"/>
    <cellStyle name="Normal 4 3" xfId="90"/>
    <cellStyle name="Normal 4 4" xfId="91"/>
    <cellStyle name="Normal 4 5" xfId="92"/>
    <cellStyle name="Normal 4 6" xfId="93"/>
    <cellStyle name="Normal 4 7" xfId="94"/>
    <cellStyle name="Normal 4 8" xfId="95"/>
    <cellStyle name="Normal 4 9" xfId="96"/>
    <cellStyle name="Normal 5" xfId="98"/>
    <cellStyle name="Note 2" xfId="5"/>
    <cellStyle name="Note 3" xfId="89"/>
    <cellStyle name="Note 4" xfId="42"/>
    <cellStyle name="Output 2" xfId="84"/>
    <cellStyle name="Output 3" xfId="43"/>
    <cellStyle name="Title 2" xfId="85"/>
    <cellStyle name="Title 3" xfId="44"/>
    <cellStyle name="Total 2" xfId="86"/>
    <cellStyle name="Total 3" xfId="45"/>
    <cellStyle name="Warning Text 2" xfId="87"/>
    <cellStyle name="Warning Text 3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valuations/De%20Leon,%20Erik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valuations/Holmes,%20Deann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Evaluations/Jannett,%20Paul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Evaluations/Layne,%20Charle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Evaluations/Morales,%20Eric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Evaluations/Pino,%20Ann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Evaluations/Stein,%20Courtney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Evaluation%20Matrix%20RFP730-16057%20Employee%20Wellness%20Progra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/>
      <sheetData sheetId="1">
        <row r="4">
          <cell r="A4" t="str">
            <v>Acceleron Learning</v>
          </cell>
        </row>
        <row r="5">
          <cell r="A5" t="str">
            <v>Capstone</v>
          </cell>
        </row>
        <row r="6">
          <cell r="A6" t="str">
            <v>Com Psych</v>
          </cell>
        </row>
        <row r="7">
          <cell r="A7" t="str">
            <v>Deer Oaks EAP Services</v>
          </cell>
        </row>
        <row r="8">
          <cell r="A8" t="str">
            <v>ID Watchdog</v>
          </cell>
        </row>
        <row r="9">
          <cell r="A9" t="str">
            <v>InfoArmor</v>
          </cell>
        </row>
        <row r="10">
          <cell r="A10" t="str">
            <v>Innovative Therapy</v>
          </cell>
        </row>
        <row r="11">
          <cell r="A11" t="str">
            <v>Karelia Health</v>
          </cell>
        </row>
        <row r="12">
          <cell r="A12" t="str">
            <v>Maxim Health Systems</v>
          </cell>
        </row>
        <row r="13">
          <cell r="A13" t="str">
            <v>Onlife Health</v>
          </cell>
        </row>
        <row r="14">
          <cell r="A14" t="str">
            <v>UTEAP</v>
          </cell>
        </row>
        <row r="15">
          <cell r="A15" t="str">
            <v>Virgin Plus</v>
          </cell>
        </row>
        <row r="16">
          <cell r="A16" t="str">
            <v>Vivarae</v>
          </cell>
        </row>
        <row r="17">
          <cell r="A17" t="str">
            <v>WellRight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/>
      <sheetData sheetId="1">
        <row r="4">
          <cell r="A4" t="str">
            <v>Acceleron Learning</v>
          </cell>
        </row>
        <row r="5">
          <cell r="A5" t="str">
            <v>Capstone</v>
          </cell>
        </row>
        <row r="6">
          <cell r="A6" t="str">
            <v>Com Psych</v>
          </cell>
        </row>
        <row r="7">
          <cell r="A7" t="str">
            <v>Deer Oaks EAP Services</v>
          </cell>
        </row>
        <row r="8">
          <cell r="A8" t="str">
            <v>ID Watchdog</v>
          </cell>
        </row>
        <row r="9">
          <cell r="A9" t="str">
            <v>InfoArmor</v>
          </cell>
        </row>
        <row r="10">
          <cell r="A10" t="str">
            <v>Innovative Therapy</v>
          </cell>
        </row>
        <row r="11">
          <cell r="A11" t="str">
            <v>Karelia Health</v>
          </cell>
        </row>
        <row r="12">
          <cell r="A12" t="str">
            <v>Maxim Health Systems</v>
          </cell>
        </row>
        <row r="13">
          <cell r="A13" t="str">
            <v>Onlife Health</v>
          </cell>
        </row>
        <row r="14">
          <cell r="A14" t="str">
            <v>UTEAP</v>
          </cell>
        </row>
        <row r="15">
          <cell r="A15" t="str">
            <v>Virgin Plus</v>
          </cell>
        </row>
        <row r="16">
          <cell r="A16" t="str">
            <v>Vivarae</v>
          </cell>
        </row>
        <row r="17">
          <cell r="A17" t="str">
            <v>WellRight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/>
      <sheetData sheetId="1">
        <row r="4">
          <cell r="A4" t="str">
            <v>Acceleron Learning</v>
          </cell>
        </row>
        <row r="5">
          <cell r="A5" t="str">
            <v>Capstone</v>
          </cell>
        </row>
        <row r="6">
          <cell r="A6" t="str">
            <v>Com Psych</v>
          </cell>
        </row>
        <row r="7">
          <cell r="A7" t="str">
            <v>Deer Oaks EAP Services</v>
          </cell>
        </row>
        <row r="8">
          <cell r="A8" t="str">
            <v>ID Watchdog</v>
          </cell>
        </row>
        <row r="9">
          <cell r="A9" t="str">
            <v>InfoArmor</v>
          </cell>
        </row>
        <row r="10">
          <cell r="A10" t="str">
            <v>Innovative Therapy</v>
          </cell>
        </row>
        <row r="11">
          <cell r="A11" t="str">
            <v>Karelia Health</v>
          </cell>
        </row>
        <row r="12">
          <cell r="A12" t="str">
            <v>Maxim Health Systems</v>
          </cell>
        </row>
        <row r="13">
          <cell r="A13" t="str">
            <v>Onlife Health</v>
          </cell>
        </row>
        <row r="14">
          <cell r="A14" t="str">
            <v>UTEAP</v>
          </cell>
        </row>
        <row r="15">
          <cell r="A15" t="str">
            <v>Virgin Plus</v>
          </cell>
        </row>
        <row r="16">
          <cell r="A16" t="str">
            <v>Vivarae</v>
          </cell>
        </row>
        <row r="17">
          <cell r="A17" t="str">
            <v>WellRight</v>
          </cell>
        </row>
      </sheetData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/>
      <sheetData sheetId="1">
        <row r="4">
          <cell r="A4" t="str">
            <v>Acceleron Learning</v>
          </cell>
        </row>
        <row r="5">
          <cell r="A5" t="str">
            <v>Capstone</v>
          </cell>
        </row>
        <row r="6">
          <cell r="A6" t="str">
            <v>Com Psych</v>
          </cell>
        </row>
        <row r="7">
          <cell r="A7" t="str">
            <v>Deer Oaks EAP Services</v>
          </cell>
        </row>
        <row r="8">
          <cell r="A8" t="str">
            <v>ID Watchdog</v>
          </cell>
        </row>
        <row r="9">
          <cell r="A9" t="str">
            <v>InfoArmor</v>
          </cell>
        </row>
        <row r="10">
          <cell r="A10" t="str">
            <v>Innovative Therapy</v>
          </cell>
        </row>
        <row r="11">
          <cell r="A11" t="str">
            <v>Karelia Health</v>
          </cell>
        </row>
        <row r="12">
          <cell r="A12" t="str">
            <v>Maxim Health Systems</v>
          </cell>
        </row>
        <row r="13">
          <cell r="A13" t="str">
            <v>Onlife Health</v>
          </cell>
        </row>
        <row r="14">
          <cell r="A14" t="str">
            <v>UTEAP</v>
          </cell>
        </row>
        <row r="15">
          <cell r="A15" t="str">
            <v>Virgin Plus</v>
          </cell>
        </row>
        <row r="16">
          <cell r="A16" t="str">
            <v>Vivarae</v>
          </cell>
        </row>
        <row r="17">
          <cell r="A17" t="str">
            <v>WellRight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/>
      <sheetData sheetId="1">
        <row r="4">
          <cell r="A4" t="str">
            <v>Acceleron Learning</v>
          </cell>
        </row>
        <row r="5">
          <cell r="A5" t="str">
            <v>Capstone</v>
          </cell>
        </row>
        <row r="6">
          <cell r="A6" t="str">
            <v>Com Psych</v>
          </cell>
        </row>
        <row r="7">
          <cell r="A7" t="str">
            <v>Deer Oaks EAP Services</v>
          </cell>
        </row>
        <row r="8">
          <cell r="A8" t="str">
            <v>ID Watchdog</v>
          </cell>
        </row>
        <row r="9">
          <cell r="A9" t="str">
            <v>InfoArmor</v>
          </cell>
        </row>
        <row r="10">
          <cell r="A10" t="str">
            <v>Innovative Therapy</v>
          </cell>
        </row>
        <row r="11">
          <cell r="A11" t="str">
            <v>Karelia Health</v>
          </cell>
        </row>
        <row r="12">
          <cell r="A12" t="str">
            <v>Maxim Health Systems</v>
          </cell>
        </row>
        <row r="13">
          <cell r="A13" t="str">
            <v>Onlife Health</v>
          </cell>
        </row>
        <row r="14">
          <cell r="A14" t="str">
            <v>UTEAP</v>
          </cell>
        </row>
        <row r="15">
          <cell r="A15" t="str">
            <v>Virgin Plus</v>
          </cell>
        </row>
        <row r="16">
          <cell r="A16" t="str">
            <v>Vivarae</v>
          </cell>
        </row>
        <row r="17">
          <cell r="A17" t="str">
            <v>WellRight</v>
          </cell>
        </row>
      </sheetData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/>
      <sheetData sheetId="1">
        <row r="4">
          <cell r="A4" t="str">
            <v>Acceleron Learning</v>
          </cell>
        </row>
        <row r="5">
          <cell r="A5" t="str">
            <v>Capstone</v>
          </cell>
        </row>
        <row r="6">
          <cell r="A6" t="str">
            <v>Com Psych</v>
          </cell>
        </row>
        <row r="7">
          <cell r="A7" t="str">
            <v>Deer Oaks EAP Services</v>
          </cell>
        </row>
        <row r="8">
          <cell r="A8" t="str">
            <v>ID Watchdog</v>
          </cell>
        </row>
        <row r="9">
          <cell r="A9" t="str">
            <v>InfoArmor</v>
          </cell>
        </row>
        <row r="10">
          <cell r="A10" t="str">
            <v>Innovative Therapy</v>
          </cell>
        </row>
        <row r="11">
          <cell r="A11" t="str">
            <v>Karelia Health</v>
          </cell>
        </row>
        <row r="12">
          <cell r="A12" t="str">
            <v>Maxim Health Systems</v>
          </cell>
        </row>
        <row r="13">
          <cell r="A13" t="str">
            <v>Onlife Health</v>
          </cell>
        </row>
        <row r="14">
          <cell r="A14" t="str">
            <v>UTEAP</v>
          </cell>
        </row>
        <row r="15">
          <cell r="A15" t="str">
            <v>Virgin Plus</v>
          </cell>
        </row>
        <row r="16">
          <cell r="A16" t="str">
            <v>Vivarae</v>
          </cell>
        </row>
        <row r="17">
          <cell r="A17" t="str">
            <v>WellRight</v>
          </cell>
        </row>
      </sheetData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/>
      <sheetData sheetId="1">
        <row r="4">
          <cell r="A4" t="str">
            <v>Acceleron Learning</v>
          </cell>
        </row>
        <row r="5">
          <cell r="A5" t="str">
            <v>Capstone</v>
          </cell>
        </row>
        <row r="6">
          <cell r="A6" t="str">
            <v>Com Psych</v>
          </cell>
        </row>
        <row r="7">
          <cell r="A7" t="str">
            <v>Deer Oaks EAP Services</v>
          </cell>
        </row>
        <row r="8">
          <cell r="A8" t="str">
            <v>ID Watchdog</v>
          </cell>
        </row>
        <row r="9">
          <cell r="A9" t="str">
            <v>InfoArmor</v>
          </cell>
        </row>
        <row r="10">
          <cell r="A10" t="str">
            <v>Innovative Therapy</v>
          </cell>
        </row>
        <row r="11">
          <cell r="A11" t="str">
            <v>Karelia Health</v>
          </cell>
        </row>
        <row r="12">
          <cell r="A12" t="str">
            <v>Maxim Health Systems</v>
          </cell>
        </row>
        <row r="13">
          <cell r="A13" t="str">
            <v>Onlife Health</v>
          </cell>
        </row>
        <row r="14">
          <cell r="A14" t="str">
            <v>UTEAP</v>
          </cell>
        </row>
        <row r="15">
          <cell r="A15" t="str">
            <v>Virgin Plus</v>
          </cell>
        </row>
        <row r="16">
          <cell r="A16" t="str">
            <v>Vivarae</v>
          </cell>
        </row>
        <row r="17">
          <cell r="A17" t="str">
            <v>WellRight</v>
          </cell>
        </row>
      </sheetData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>
        <row r="6">
          <cell r="A6" t="str">
            <v>RFP730-16057 Employee Wellness Program</v>
          </cell>
        </row>
      </sheetData>
      <sheetData sheetId="1">
        <row r="4">
          <cell r="A4" t="str">
            <v>Acceleron Learning</v>
          </cell>
        </row>
        <row r="5">
          <cell r="A5" t="str">
            <v>Capstone</v>
          </cell>
        </row>
        <row r="6">
          <cell r="A6" t="str">
            <v>Com Psych</v>
          </cell>
        </row>
        <row r="7">
          <cell r="A7" t="str">
            <v>Deer Oaks EAP Services</v>
          </cell>
        </row>
        <row r="8">
          <cell r="A8" t="str">
            <v>ID Watchdog</v>
          </cell>
        </row>
        <row r="9">
          <cell r="A9" t="str">
            <v>InfoArmor</v>
          </cell>
        </row>
        <row r="10">
          <cell r="A10" t="str">
            <v>Innovative Therapy</v>
          </cell>
        </row>
        <row r="11">
          <cell r="A11" t="str">
            <v>Karelia Health</v>
          </cell>
        </row>
        <row r="12">
          <cell r="A12" t="str">
            <v>Maxim Health Systems</v>
          </cell>
        </row>
        <row r="13">
          <cell r="A13" t="str">
            <v>Onlife Health</v>
          </cell>
        </row>
        <row r="14">
          <cell r="A14" t="str">
            <v>UTEAP</v>
          </cell>
        </row>
        <row r="15">
          <cell r="A15" t="str">
            <v>Virgin Plus</v>
          </cell>
        </row>
        <row r="16">
          <cell r="A16" t="str">
            <v>Vivarae</v>
          </cell>
        </row>
        <row r="17">
          <cell r="A17" t="str">
            <v>WellRight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>
      <selection activeCell="C2" sqref="C2:G2"/>
    </sheetView>
  </sheetViews>
  <sheetFormatPr defaultRowHeight="12.75" x14ac:dyDescent="0.2"/>
  <sheetData>
    <row r="1" spans="1:13" ht="15.75" x14ac:dyDescent="0.25">
      <c r="A1" s="51" t="s">
        <v>0</v>
      </c>
      <c r="B1" s="51"/>
      <c r="C1" s="51"/>
      <c r="D1" s="51"/>
      <c r="E1" s="51"/>
      <c r="F1" s="51"/>
      <c r="G1" s="51"/>
      <c r="H1" s="51"/>
    </row>
    <row r="2" spans="1:13" ht="15.75" x14ac:dyDescent="0.25">
      <c r="A2" s="13"/>
      <c r="B2" s="12"/>
      <c r="C2" s="52" t="s">
        <v>5</v>
      </c>
      <c r="D2" s="52"/>
      <c r="E2" s="52"/>
      <c r="F2" s="52"/>
      <c r="G2" s="52"/>
      <c r="H2" s="12"/>
    </row>
    <row r="3" spans="1:13" x14ac:dyDescent="0.2">
      <c r="A3" s="53" t="s">
        <v>12</v>
      </c>
      <c r="B3" s="53"/>
      <c r="C3" s="53"/>
      <c r="D3" s="53"/>
      <c r="E3" s="22" t="s">
        <v>13</v>
      </c>
      <c r="F3" s="23" t="s">
        <v>14</v>
      </c>
      <c r="G3" s="23" t="s">
        <v>15</v>
      </c>
      <c r="H3" s="23" t="s">
        <v>21</v>
      </c>
      <c r="I3" s="23" t="s">
        <v>22</v>
      </c>
      <c r="J3" s="23" t="s">
        <v>23</v>
      </c>
      <c r="K3" s="23" t="s">
        <v>24</v>
      </c>
      <c r="L3" s="23" t="s">
        <v>25</v>
      </c>
      <c r="M3" s="24" t="s">
        <v>16</v>
      </c>
    </row>
    <row r="4" spans="1:13" x14ac:dyDescent="0.2">
      <c r="A4" s="50" t="str">
        <f>'[1]RFP Submittal'!A4</f>
        <v>Acceleron Learning</v>
      </c>
      <c r="B4" s="50"/>
      <c r="C4" s="50"/>
      <c r="D4" s="50"/>
      <c r="E4" s="25">
        <v>0</v>
      </c>
      <c r="F4" s="25">
        <v>12</v>
      </c>
      <c r="G4" s="25">
        <v>9</v>
      </c>
      <c r="H4" s="25">
        <v>8</v>
      </c>
      <c r="I4" s="25">
        <v>4</v>
      </c>
      <c r="J4" s="25">
        <v>8</v>
      </c>
      <c r="K4" s="25">
        <v>12</v>
      </c>
      <c r="L4" s="25">
        <v>3</v>
      </c>
      <c r="M4" s="26">
        <f>SUM(E4:L4)</f>
        <v>56</v>
      </c>
    </row>
    <row r="5" spans="1:13" x14ac:dyDescent="0.2">
      <c r="A5" s="50" t="str">
        <f>'[1]RFP Submittal'!A5</f>
        <v>Capstone</v>
      </c>
      <c r="B5" s="50"/>
      <c r="C5" s="50"/>
      <c r="D5" s="50"/>
      <c r="E5" s="25">
        <v>0</v>
      </c>
      <c r="F5" s="25">
        <v>16</v>
      </c>
      <c r="G5" s="25">
        <v>12</v>
      </c>
      <c r="H5" s="25">
        <v>6</v>
      </c>
      <c r="I5" s="25">
        <v>4</v>
      </c>
      <c r="J5" s="25">
        <v>6</v>
      </c>
      <c r="K5" s="25">
        <v>9</v>
      </c>
      <c r="L5" s="25">
        <v>1</v>
      </c>
      <c r="M5" s="26">
        <f t="shared" ref="M5:M17" si="0">SUM(E5:L5)</f>
        <v>54</v>
      </c>
    </row>
    <row r="6" spans="1:13" x14ac:dyDescent="0.2">
      <c r="A6" s="50" t="str">
        <f>'[1]RFP Submittal'!A6</f>
        <v>Com Psych</v>
      </c>
      <c r="B6" s="50"/>
      <c r="C6" s="50"/>
      <c r="D6" s="50"/>
      <c r="E6" s="25">
        <v>0</v>
      </c>
      <c r="F6" s="25">
        <v>20</v>
      </c>
      <c r="G6" s="25">
        <v>15</v>
      </c>
      <c r="H6" s="25">
        <v>10</v>
      </c>
      <c r="I6" s="25">
        <v>5</v>
      </c>
      <c r="J6" s="25">
        <v>10</v>
      </c>
      <c r="K6" s="25">
        <v>15</v>
      </c>
      <c r="L6" s="25">
        <v>5</v>
      </c>
      <c r="M6" s="26">
        <f t="shared" si="0"/>
        <v>80</v>
      </c>
    </row>
    <row r="7" spans="1:13" x14ac:dyDescent="0.2">
      <c r="A7" s="50" t="str">
        <f>'[1]RFP Submittal'!A7</f>
        <v>Deer Oaks EAP Services</v>
      </c>
      <c r="B7" s="50"/>
      <c r="C7" s="50"/>
      <c r="D7" s="50"/>
      <c r="E7" s="25">
        <v>0</v>
      </c>
      <c r="F7" s="25">
        <v>20</v>
      </c>
      <c r="G7" s="25">
        <v>15</v>
      </c>
      <c r="H7" s="25">
        <v>10</v>
      </c>
      <c r="I7" s="25">
        <v>0</v>
      </c>
      <c r="J7" s="25">
        <v>10</v>
      </c>
      <c r="K7" s="25">
        <v>15</v>
      </c>
      <c r="L7" s="25">
        <v>5</v>
      </c>
      <c r="M7" s="26">
        <f t="shared" si="0"/>
        <v>75</v>
      </c>
    </row>
    <row r="8" spans="1:13" x14ac:dyDescent="0.2">
      <c r="A8" s="50" t="str">
        <f>'[1]RFP Submittal'!A8</f>
        <v>ID Watchdog</v>
      </c>
      <c r="B8" s="50"/>
      <c r="C8" s="50"/>
      <c r="D8" s="50"/>
      <c r="E8" s="25">
        <v>0</v>
      </c>
      <c r="F8" s="25">
        <v>12</v>
      </c>
      <c r="G8" s="25">
        <v>0</v>
      </c>
      <c r="H8" s="25">
        <v>6</v>
      </c>
      <c r="I8" s="25">
        <v>0</v>
      </c>
      <c r="J8" s="25">
        <v>6</v>
      </c>
      <c r="K8" s="25">
        <v>9</v>
      </c>
      <c r="L8" s="25">
        <v>0</v>
      </c>
      <c r="M8" s="26">
        <f>SUM(E8:L8)</f>
        <v>33</v>
      </c>
    </row>
    <row r="9" spans="1:13" x14ac:dyDescent="0.2">
      <c r="A9" s="50" t="str">
        <f>'[1]RFP Submittal'!A9</f>
        <v>InfoArmor</v>
      </c>
      <c r="B9" s="50"/>
      <c r="C9" s="50"/>
      <c r="D9" s="50"/>
      <c r="E9" s="25">
        <v>0</v>
      </c>
      <c r="F9" s="25">
        <v>20</v>
      </c>
      <c r="G9" s="25">
        <v>0</v>
      </c>
      <c r="H9" s="25">
        <v>8</v>
      </c>
      <c r="I9" s="25">
        <v>4</v>
      </c>
      <c r="J9" s="25">
        <v>10</v>
      </c>
      <c r="K9" s="25">
        <v>12</v>
      </c>
      <c r="L9" s="25">
        <v>5</v>
      </c>
      <c r="M9" s="26">
        <f t="shared" si="0"/>
        <v>59</v>
      </c>
    </row>
    <row r="10" spans="1:13" x14ac:dyDescent="0.2">
      <c r="A10" s="50" t="str">
        <f>'[1]RFP Submittal'!A10</f>
        <v>Innovative Therapy</v>
      </c>
      <c r="B10" s="50"/>
      <c r="C10" s="50"/>
      <c r="D10" s="50"/>
      <c r="E10" s="25">
        <v>0</v>
      </c>
      <c r="F10" s="25">
        <v>8</v>
      </c>
      <c r="G10" s="25">
        <v>12</v>
      </c>
      <c r="H10" s="25">
        <v>8</v>
      </c>
      <c r="I10" s="25">
        <v>0</v>
      </c>
      <c r="J10" s="25">
        <v>2</v>
      </c>
      <c r="K10" s="25">
        <v>3</v>
      </c>
      <c r="L10" s="25">
        <v>0</v>
      </c>
      <c r="M10" s="26">
        <f t="shared" si="0"/>
        <v>33</v>
      </c>
    </row>
    <row r="11" spans="1:13" x14ac:dyDescent="0.2">
      <c r="A11" s="50" t="str">
        <f>'[1]RFP Submittal'!A11</f>
        <v>Karelia Health</v>
      </c>
      <c r="B11" s="50"/>
      <c r="C11" s="50"/>
      <c r="D11" s="50"/>
      <c r="E11" s="25">
        <v>0</v>
      </c>
      <c r="F11" s="25">
        <v>16</v>
      </c>
      <c r="G11" s="25">
        <v>9</v>
      </c>
      <c r="H11" s="25">
        <v>8</v>
      </c>
      <c r="I11" s="25">
        <v>3</v>
      </c>
      <c r="J11" s="25">
        <v>6</v>
      </c>
      <c r="K11" s="25">
        <v>12</v>
      </c>
      <c r="L11" s="25">
        <v>4</v>
      </c>
      <c r="M11" s="26">
        <f t="shared" si="0"/>
        <v>58</v>
      </c>
    </row>
    <row r="12" spans="1:13" x14ac:dyDescent="0.2">
      <c r="A12" s="50" t="str">
        <f>'[1]RFP Submittal'!A12</f>
        <v>Maxim Health Systems</v>
      </c>
      <c r="B12" s="50"/>
      <c r="C12" s="50"/>
      <c r="D12" s="50"/>
      <c r="E12" s="25">
        <v>0</v>
      </c>
      <c r="F12" s="25">
        <v>20</v>
      </c>
      <c r="G12" s="25">
        <v>12</v>
      </c>
      <c r="H12" s="25">
        <v>6</v>
      </c>
      <c r="I12" s="25">
        <v>0</v>
      </c>
      <c r="J12" s="25">
        <v>6</v>
      </c>
      <c r="K12" s="25">
        <v>12</v>
      </c>
      <c r="L12" s="25">
        <v>0</v>
      </c>
      <c r="M12" s="26">
        <f t="shared" si="0"/>
        <v>56</v>
      </c>
    </row>
    <row r="13" spans="1:13" x14ac:dyDescent="0.2">
      <c r="A13" s="50" t="str">
        <f>'[1]RFP Submittal'!A13</f>
        <v>Onlife Health</v>
      </c>
      <c r="B13" s="50"/>
      <c r="C13" s="50"/>
      <c r="D13" s="50"/>
      <c r="E13" s="25">
        <v>0</v>
      </c>
      <c r="F13" s="25">
        <v>20</v>
      </c>
      <c r="G13" s="25">
        <v>15</v>
      </c>
      <c r="H13" s="25">
        <v>8</v>
      </c>
      <c r="I13" s="25">
        <v>4</v>
      </c>
      <c r="J13" s="25">
        <v>8</v>
      </c>
      <c r="K13" s="25">
        <v>12</v>
      </c>
      <c r="L13" s="25">
        <v>3</v>
      </c>
      <c r="M13" s="26">
        <f t="shared" si="0"/>
        <v>70</v>
      </c>
    </row>
    <row r="14" spans="1:13" x14ac:dyDescent="0.2">
      <c r="A14" s="50" t="str">
        <f>'[1]RFP Submittal'!A14</f>
        <v>UTEAP</v>
      </c>
      <c r="B14" s="50"/>
      <c r="C14" s="50"/>
      <c r="D14" s="50"/>
      <c r="E14" s="25">
        <v>0</v>
      </c>
      <c r="F14" s="25">
        <v>12</v>
      </c>
      <c r="G14" s="25">
        <v>9</v>
      </c>
      <c r="H14" s="25">
        <v>6</v>
      </c>
      <c r="I14" s="25">
        <v>2</v>
      </c>
      <c r="J14" s="25">
        <v>8</v>
      </c>
      <c r="K14" s="25">
        <v>12</v>
      </c>
      <c r="L14" s="25">
        <v>5</v>
      </c>
      <c r="M14" s="26">
        <f t="shared" si="0"/>
        <v>54</v>
      </c>
    </row>
    <row r="15" spans="1:13" x14ac:dyDescent="0.2">
      <c r="A15" s="50" t="str">
        <f>'[1]RFP Submittal'!A15</f>
        <v>Virgin Plus</v>
      </c>
      <c r="B15" s="50"/>
      <c r="C15" s="50"/>
      <c r="D15" s="50"/>
      <c r="E15" s="25">
        <v>0</v>
      </c>
      <c r="F15" s="25">
        <v>12</v>
      </c>
      <c r="G15" s="25">
        <v>12</v>
      </c>
      <c r="H15" s="25">
        <v>6</v>
      </c>
      <c r="I15" s="25">
        <v>4</v>
      </c>
      <c r="J15" s="25">
        <v>6</v>
      </c>
      <c r="K15" s="25">
        <v>9</v>
      </c>
      <c r="L15" s="25">
        <v>4</v>
      </c>
      <c r="M15" s="26">
        <f t="shared" si="0"/>
        <v>53</v>
      </c>
    </row>
    <row r="16" spans="1:13" x14ac:dyDescent="0.2">
      <c r="A16" s="50" t="str">
        <f>'[1]RFP Submittal'!A16</f>
        <v>Vivarae</v>
      </c>
      <c r="B16" s="50"/>
      <c r="C16" s="50"/>
      <c r="D16" s="50"/>
      <c r="E16" s="25">
        <v>0</v>
      </c>
      <c r="F16" s="25">
        <v>16</v>
      </c>
      <c r="G16" s="25">
        <v>12</v>
      </c>
      <c r="H16" s="25">
        <v>8</v>
      </c>
      <c r="I16" s="25">
        <v>4</v>
      </c>
      <c r="J16" s="25">
        <v>6</v>
      </c>
      <c r="K16" s="25">
        <v>9</v>
      </c>
      <c r="L16" s="25">
        <v>4</v>
      </c>
      <c r="M16" s="26">
        <f t="shared" si="0"/>
        <v>59</v>
      </c>
    </row>
    <row r="17" spans="1:13" x14ac:dyDescent="0.2">
      <c r="A17" s="50" t="str">
        <f>'[1]RFP Submittal'!A17</f>
        <v>WellRight</v>
      </c>
      <c r="B17" s="50"/>
      <c r="C17" s="50"/>
      <c r="D17" s="50"/>
      <c r="E17" s="25">
        <v>0</v>
      </c>
      <c r="F17" s="25">
        <v>16</v>
      </c>
      <c r="G17" s="25">
        <v>12</v>
      </c>
      <c r="H17" s="25">
        <v>8</v>
      </c>
      <c r="I17" s="25">
        <v>5</v>
      </c>
      <c r="J17" s="25">
        <v>6</v>
      </c>
      <c r="K17" s="25">
        <v>9</v>
      </c>
      <c r="L17" s="25">
        <v>3</v>
      </c>
      <c r="M17" s="26">
        <f t="shared" si="0"/>
        <v>59</v>
      </c>
    </row>
  </sheetData>
  <mergeCells count="17">
    <mergeCell ref="A13:D13"/>
    <mergeCell ref="A14:D14"/>
    <mergeCell ref="A15:D15"/>
    <mergeCell ref="A16:D16"/>
    <mergeCell ref="A17:D17"/>
    <mergeCell ref="A8:D8"/>
    <mergeCell ref="A9:D9"/>
    <mergeCell ref="A10:D10"/>
    <mergeCell ref="A11:D11"/>
    <mergeCell ref="A12:D12"/>
    <mergeCell ref="A7:D7"/>
    <mergeCell ref="A6:D6"/>
    <mergeCell ref="A1:H1"/>
    <mergeCell ref="C2:G2"/>
    <mergeCell ref="A3:D3"/>
    <mergeCell ref="A4:D4"/>
    <mergeCell ref="A5:D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M27" sqref="M27"/>
    </sheetView>
  </sheetViews>
  <sheetFormatPr defaultRowHeight="15" x14ac:dyDescent="0.2"/>
  <cols>
    <col min="1" max="1" width="42.5703125" style="1" customWidth="1"/>
    <col min="2" max="11" width="7.5703125" style="1" customWidth="1"/>
    <col min="12" max="12" width="10.42578125" style="1" customWidth="1"/>
    <col min="13" max="13" width="12.140625" style="1" customWidth="1"/>
    <col min="14" max="14" width="11.7109375" style="1" customWidth="1"/>
    <col min="15" max="16384" width="9.140625" style="1"/>
  </cols>
  <sheetData>
    <row r="1" spans="1:12" ht="15.75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2" ht="26.25" customHeight="1" x14ac:dyDescent="0.2">
      <c r="A2" s="56" t="str">
        <f>Technical!A2</f>
        <v>RFP730-16057 Employee Wellness Program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2" ht="15.75" thickBot="1" x14ac:dyDescent="0.25">
      <c r="I3" s="2"/>
      <c r="J3" s="2"/>
      <c r="K3" s="2"/>
      <c r="L3" s="2"/>
    </row>
    <row r="4" spans="1:12" s="7" customFormat="1" ht="124.5" customHeight="1" thickBot="1" x14ac:dyDescent="0.25">
      <c r="A4" s="3" t="s">
        <v>1</v>
      </c>
      <c r="B4" s="4" t="str">
        <f>Technical!B4</f>
        <v>Evaluator 1</v>
      </c>
      <c r="C4" s="4" t="str">
        <f>Technical!C4</f>
        <v>Evaluator 2</v>
      </c>
      <c r="D4" s="4" t="str">
        <f>Technical!D4</f>
        <v>Evaluator 3</v>
      </c>
      <c r="E4" s="4" t="str">
        <f>Technical!E4</f>
        <v>Evaluator 4</v>
      </c>
      <c r="F4" s="4" t="str">
        <f>Technical!F4</f>
        <v>Evaluator 5</v>
      </c>
      <c r="G4" s="4" t="str">
        <f>Technical!G4</f>
        <v>Evaluator 6</v>
      </c>
      <c r="H4" s="11" t="str">
        <f>Technical!H4</f>
        <v>Evaluator 7</v>
      </c>
      <c r="I4" s="5" t="s">
        <v>2</v>
      </c>
      <c r="J4" s="20" t="s">
        <v>20</v>
      </c>
      <c r="K4" s="5" t="s">
        <v>3</v>
      </c>
      <c r="L4" s="6" t="s">
        <v>4</v>
      </c>
    </row>
    <row r="5" spans="1:12" ht="16.5" customHeight="1" x14ac:dyDescent="0.2">
      <c r="A5" s="8" t="str">
        <f>'7'!A4:D4</f>
        <v>Acceleron Learning</v>
      </c>
      <c r="B5" s="9">
        <f>Technical!B5</f>
        <v>56</v>
      </c>
      <c r="C5" s="9">
        <f>Technical!C5</f>
        <v>80</v>
      </c>
      <c r="D5" s="9">
        <f>Technical!D5</f>
        <v>71.5</v>
      </c>
      <c r="E5" s="9">
        <f>Technical!E5</f>
        <v>56.2</v>
      </c>
      <c r="F5" s="9">
        <f>Technical!F5</f>
        <v>63.599999999999994</v>
      </c>
      <c r="G5" s="9">
        <f>Technical!G5</f>
        <v>60</v>
      </c>
      <c r="H5" s="9">
        <f>Technical!H5</f>
        <v>72</v>
      </c>
      <c r="I5" s="9">
        <f>AVERAGE(B5:H5)</f>
        <v>65.614285714285714</v>
      </c>
      <c r="J5" s="21">
        <f>'Non-Technical'!C5</f>
        <v>12</v>
      </c>
      <c r="K5" s="9">
        <f t="shared" ref="K5:K18" si="0">I5+J5</f>
        <v>77.614285714285714</v>
      </c>
      <c r="L5" s="10">
        <f>RANK(K5,$K$5:$K$18,0)</f>
        <v>3</v>
      </c>
    </row>
    <row r="6" spans="1:12" ht="16.5" customHeight="1" x14ac:dyDescent="0.2">
      <c r="A6" s="8" t="str">
        <f>'7'!A5:D5</f>
        <v>Capstone</v>
      </c>
      <c r="B6" s="9">
        <f>Technical!B6</f>
        <v>54</v>
      </c>
      <c r="C6" s="9">
        <f>Technical!C6</f>
        <v>16</v>
      </c>
      <c r="D6" s="9">
        <f>Technical!D6</f>
        <v>55</v>
      </c>
      <c r="E6" s="9">
        <f>Technical!E6</f>
        <v>39.700000000000003</v>
      </c>
      <c r="F6" s="9">
        <f>Technical!F6</f>
        <v>54.3</v>
      </c>
      <c r="G6" s="9">
        <f>Technical!G6</f>
        <v>59.5</v>
      </c>
      <c r="H6" s="9">
        <f>Technical!H6</f>
        <v>67</v>
      </c>
      <c r="I6" s="9">
        <f>AVERAGE(B6:H6)</f>
        <v>49.357142857142854</v>
      </c>
      <c r="J6" s="21">
        <f>'Non-Technical'!C6</f>
        <v>12</v>
      </c>
      <c r="K6" s="9">
        <f t="shared" si="0"/>
        <v>61.357142857142854</v>
      </c>
      <c r="L6" s="10">
        <f t="shared" ref="L6:L18" si="1">RANK(K6,$K$5:$K$18,0)</f>
        <v>8</v>
      </c>
    </row>
    <row r="7" spans="1:12" ht="16.5" customHeight="1" x14ac:dyDescent="0.2">
      <c r="A7" s="8" t="str">
        <f>'7'!A6:D6</f>
        <v>Com Psych</v>
      </c>
      <c r="B7" s="9">
        <f>Technical!B7</f>
        <v>80</v>
      </c>
      <c r="C7" s="9">
        <f>Technical!C7</f>
        <v>64</v>
      </c>
      <c r="D7" s="9">
        <f>Technical!D7</f>
        <v>50.7</v>
      </c>
      <c r="E7" s="9">
        <f>Technical!E7</f>
        <v>49.600000000000009</v>
      </c>
      <c r="F7" s="9">
        <f>Technical!F7</f>
        <v>70.7</v>
      </c>
      <c r="G7" s="9">
        <f>Technical!G7</f>
        <v>64</v>
      </c>
      <c r="H7" s="9">
        <f>Technical!H7</f>
        <v>78</v>
      </c>
      <c r="I7" s="9">
        <f>AVERAGE(B7:H7)</f>
        <v>65.285714285714292</v>
      </c>
      <c r="J7" s="21">
        <f>'Non-Technical'!C7</f>
        <v>16</v>
      </c>
      <c r="K7" s="9">
        <f t="shared" si="0"/>
        <v>81.285714285714292</v>
      </c>
      <c r="L7" s="10">
        <f t="shared" si="1"/>
        <v>2</v>
      </c>
    </row>
    <row r="8" spans="1:12" x14ac:dyDescent="0.2">
      <c r="A8" s="8" t="str">
        <f>'7'!A7:D7</f>
        <v>Deer Oaks EAP Services</v>
      </c>
      <c r="B8" s="9">
        <f>Technical!B8</f>
        <v>75</v>
      </c>
      <c r="C8" s="9">
        <f>Technical!C8</f>
        <v>32</v>
      </c>
      <c r="D8" s="9">
        <f>Technical!D8</f>
        <v>39</v>
      </c>
      <c r="E8" s="9">
        <f>Technical!E8</f>
        <v>61.199999999999996</v>
      </c>
      <c r="F8" s="9">
        <f>Technical!F8</f>
        <v>67.2</v>
      </c>
      <c r="G8" s="9">
        <f>Technical!G8</f>
        <v>67</v>
      </c>
      <c r="H8" s="9">
        <f>Technical!H8</f>
        <v>78</v>
      </c>
      <c r="I8" s="9">
        <f t="shared" ref="I8:I18" si="2">AVERAGE(B8:H8)</f>
        <v>59.914285714285711</v>
      </c>
      <c r="J8" s="21">
        <f>'Non-Technical'!C8</f>
        <v>16</v>
      </c>
      <c r="K8" s="9">
        <f t="shared" ref="K8" si="3">I8+J8</f>
        <v>75.914285714285711</v>
      </c>
      <c r="L8" s="10">
        <f t="shared" si="1"/>
        <v>4</v>
      </c>
    </row>
    <row r="9" spans="1:12" x14ac:dyDescent="0.2">
      <c r="A9" s="8" t="str">
        <f>'7'!A8:D8</f>
        <v>ID Watchdog</v>
      </c>
      <c r="B9" s="9">
        <f>Technical!B9</f>
        <v>33</v>
      </c>
      <c r="C9" s="9">
        <f>Technical!C9</f>
        <v>0</v>
      </c>
      <c r="D9" s="9">
        <f>Technical!D9</f>
        <v>0</v>
      </c>
      <c r="E9" s="9">
        <f>Technical!E9</f>
        <v>0</v>
      </c>
      <c r="F9" s="9">
        <f>Technical!F9</f>
        <v>0</v>
      </c>
      <c r="G9" s="9">
        <f>Technical!G9</f>
        <v>70</v>
      </c>
      <c r="H9" s="9">
        <f>Technical!H9</f>
        <v>67</v>
      </c>
      <c r="I9" s="9">
        <f t="shared" si="2"/>
        <v>24.285714285714285</v>
      </c>
      <c r="J9" s="21">
        <f>'Non-Technical'!C9</f>
        <v>8</v>
      </c>
      <c r="K9" s="9">
        <f t="shared" si="0"/>
        <v>32.285714285714285</v>
      </c>
      <c r="L9" s="10">
        <f t="shared" si="1"/>
        <v>13</v>
      </c>
    </row>
    <row r="10" spans="1:12" x14ac:dyDescent="0.2">
      <c r="A10" s="8" t="str">
        <f>'7'!A9:D9</f>
        <v>InfoArmor</v>
      </c>
      <c r="B10" s="9">
        <f>Technical!B10</f>
        <v>59</v>
      </c>
      <c r="C10" s="9">
        <f>Technical!C10</f>
        <v>0</v>
      </c>
      <c r="D10" s="9">
        <f>Technical!D10</f>
        <v>0</v>
      </c>
      <c r="E10" s="9">
        <f>Technical!E10</f>
        <v>34</v>
      </c>
      <c r="F10" s="9">
        <f>Technical!F10</f>
        <v>0</v>
      </c>
      <c r="G10" s="9">
        <f>Technical!G10</f>
        <v>62</v>
      </c>
      <c r="H10" s="9">
        <f>Technical!H10</f>
        <v>67</v>
      </c>
      <c r="I10" s="9">
        <f t="shared" si="2"/>
        <v>31.714285714285715</v>
      </c>
      <c r="J10" s="21">
        <f>'Non-Technical'!C10</f>
        <v>4</v>
      </c>
      <c r="K10" s="9">
        <f t="shared" si="0"/>
        <v>35.714285714285715</v>
      </c>
      <c r="L10" s="10">
        <f t="shared" si="1"/>
        <v>12</v>
      </c>
    </row>
    <row r="11" spans="1:12" x14ac:dyDescent="0.2">
      <c r="A11" s="8" t="str">
        <f>'7'!A10:D10</f>
        <v>Innovative Therapy</v>
      </c>
      <c r="B11" s="9">
        <f>Technical!B11</f>
        <v>33</v>
      </c>
      <c r="C11" s="9">
        <f>Technical!C11</f>
        <v>0</v>
      </c>
      <c r="D11" s="9">
        <f>Technical!D11</f>
        <v>0</v>
      </c>
      <c r="E11" s="9">
        <f>Technical!E11</f>
        <v>28</v>
      </c>
      <c r="F11" s="9">
        <f>Technical!F11</f>
        <v>0</v>
      </c>
      <c r="G11" s="9">
        <f>Technical!G11</f>
        <v>46</v>
      </c>
      <c r="H11" s="9">
        <f>Technical!H11</f>
        <v>41</v>
      </c>
      <c r="I11" s="9">
        <f t="shared" si="2"/>
        <v>21.142857142857142</v>
      </c>
      <c r="J11" s="21">
        <f>'Non-Technical'!C11</f>
        <v>4</v>
      </c>
      <c r="K11" s="9">
        <f t="shared" si="0"/>
        <v>25.142857142857142</v>
      </c>
      <c r="L11" s="10">
        <f t="shared" si="1"/>
        <v>14</v>
      </c>
    </row>
    <row r="12" spans="1:12" x14ac:dyDescent="0.2">
      <c r="A12" s="8" t="str">
        <f>'7'!A11:D11</f>
        <v>Karelia Health</v>
      </c>
      <c r="B12" s="9">
        <f>Technical!B12</f>
        <v>58</v>
      </c>
      <c r="C12" s="9">
        <f>Technical!C12</f>
        <v>32</v>
      </c>
      <c r="D12" s="9">
        <f>Technical!D12</f>
        <v>0</v>
      </c>
      <c r="E12" s="9">
        <f>Technical!E12</f>
        <v>51.5</v>
      </c>
      <c r="F12" s="9">
        <f>Technical!F12</f>
        <v>4.8</v>
      </c>
      <c r="G12" s="9">
        <f>Technical!G12</f>
        <v>62.5</v>
      </c>
      <c r="H12" s="9">
        <f>Technical!H12</f>
        <v>75</v>
      </c>
      <c r="I12" s="9">
        <f t="shared" si="2"/>
        <v>40.542857142857144</v>
      </c>
      <c r="J12" s="21">
        <f>'Non-Technical'!C12</f>
        <v>8</v>
      </c>
      <c r="K12" s="9">
        <f t="shared" si="0"/>
        <v>48.542857142857144</v>
      </c>
      <c r="L12" s="10">
        <f t="shared" si="1"/>
        <v>10</v>
      </c>
    </row>
    <row r="13" spans="1:12" x14ac:dyDescent="0.2">
      <c r="A13" s="8" t="str">
        <f>'7'!A12:D12</f>
        <v>Maxim Health Systems</v>
      </c>
      <c r="B13" s="9">
        <f>Technical!B13</f>
        <v>56</v>
      </c>
      <c r="C13" s="9">
        <f>Technical!C13</f>
        <v>32</v>
      </c>
      <c r="D13" s="9">
        <f>Technical!D13</f>
        <v>0</v>
      </c>
      <c r="E13" s="9">
        <f>Technical!E13</f>
        <v>50.5</v>
      </c>
      <c r="F13" s="9">
        <f>Technical!F13</f>
        <v>34</v>
      </c>
      <c r="G13" s="9">
        <f>Technical!G13</f>
        <v>62.5</v>
      </c>
      <c r="H13" s="9">
        <f>Technical!H13</f>
        <v>69</v>
      </c>
      <c r="I13" s="9">
        <f t="shared" si="2"/>
        <v>43.428571428571431</v>
      </c>
      <c r="J13" s="21">
        <f>'Non-Technical'!C13</f>
        <v>4</v>
      </c>
      <c r="K13" s="9">
        <f t="shared" si="0"/>
        <v>47.428571428571431</v>
      </c>
      <c r="L13" s="10">
        <f t="shared" si="1"/>
        <v>11</v>
      </c>
    </row>
    <row r="14" spans="1:12" x14ac:dyDescent="0.2">
      <c r="A14" s="8" t="str">
        <f>'7'!A13:D13</f>
        <v>Onlife Health</v>
      </c>
      <c r="B14" s="9">
        <f>Technical!B14</f>
        <v>70</v>
      </c>
      <c r="C14" s="9">
        <f>Technical!C14</f>
        <v>48</v>
      </c>
      <c r="D14" s="9">
        <f>Technical!D14</f>
        <v>10</v>
      </c>
      <c r="E14" s="9">
        <f>Technical!E14</f>
        <v>76.399999999999991</v>
      </c>
      <c r="F14" s="9">
        <f>Technical!F14</f>
        <v>49.699999999999996</v>
      </c>
      <c r="G14" s="9">
        <f>Technical!G14</f>
        <v>70</v>
      </c>
      <c r="H14" s="9">
        <f>Technical!H14</f>
        <v>64</v>
      </c>
      <c r="I14" s="9">
        <f t="shared" si="2"/>
        <v>55.442857142857136</v>
      </c>
      <c r="J14" s="21">
        <f>'Non-Technical'!C14</f>
        <v>8</v>
      </c>
      <c r="K14" s="9">
        <f t="shared" si="0"/>
        <v>63.442857142857136</v>
      </c>
      <c r="L14" s="10">
        <f t="shared" si="1"/>
        <v>7</v>
      </c>
    </row>
    <row r="15" spans="1:12" x14ac:dyDescent="0.2">
      <c r="A15" s="8" t="str">
        <f>'7'!A14:D14</f>
        <v>UTEAP</v>
      </c>
      <c r="B15" s="9">
        <f>Technical!B15</f>
        <v>54</v>
      </c>
      <c r="C15" s="9">
        <f>Technical!C15</f>
        <v>64</v>
      </c>
      <c r="D15" s="9">
        <f>Technical!D15</f>
        <v>68.400000000000006</v>
      </c>
      <c r="E15" s="9">
        <f>Technical!E15</f>
        <v>58.9</v>
      </c>
      <c r="F15" s="9">
        <f>Technical!F15</f>
        <v>68.900000000000006</v>
      </c>
      <c r="G15" s="9">
        <f>Technical!G15</f>
        <v>74</v>
      </c>
      <c r="H15" s="9">
        <f>Technical!H15</f>
        <v>80</v>
      </c>
      <c r="I15" s="9">
        <f t="shared" si="2"/>
        <v>66.885714285714286</v>
      </c>
      <c r="J15" s="21">
        <f>'Non-Technical'!C15</f>
        <v>16</v>
      </c>
      <c r="K15" s="9">
        <f t="shared" si="0"/>
        <v>82.885714285714286</v>
      </c>
      <c r="L15" s="10">
        <f t="shared" si="1"/>
        <v>1</v>
      </c>
    </row>
    <row r="16" spans="1:12" x14ac:dyDescent="0.2">
      <c r="A16" s="8" t="str">
        <f>'7'!A15:D15</f>
        <v>Virgin Plus</v>
      </c>
      <c r="B16" s="9">
        <f>Technical!B16</f>
        <v>53</v>
      </c>
      <c r="C16" s="9">
        <f>Technical!C16</f>
        <v>0</v>
      </c>
      <c r="D16" s="9">
        <f>Technical!D16</f>
        <v>24</v>
      </c>
      <c r="E16" s="9">
        <f>Technical!E16</f>
        <v>66.5</v>
      </c>
      <c r="F16" s="9">
        <f>Technical!F16</f>
        <v>0</v>
      </c>
      <c r="G16" s="9">
        <f>Technical!G16</f>
        <v>76</v>
      </c>
      <c r="H16" s="9">
        <f>Technical!H16</f>
        <v>79</v>
      </c>
      <c r="I16" s="9">
        <f t="shared" si="2"/>
        <v>42.642857142857146</v>
      </c>
      <c r="J16" s="21">
        <f>'Non-Technical'!C16</f>
        <v>8</v>
      </c>
      <c r="K16" s="9">
        <f t="shared" si="0"/>
        <v>50.642857142857146</v>
      </c>
      <c r="L16" s="10">
        <f t="shared" si="1"/>
        <v>9</v>
      </c>
    </row>
    <row r="17" spans="1:12" x14ac:dyDescent="0.2">
      <c r="A17" s="8" t="str">
        <f>'7'!A16:D16</f>
        <v>Vivarae</v>
      </c>
      <c r="B17" s="9">
        <f>Technical!B17</f>
        <v>59</v>
      </c>
      <c r="C17" s="9">
        <f>Technical!C17</f>
        <v>48</v>
      </c>
      <c r="D17" s="9">
        <f>Technical!D17</f>
        <v>27</v>
      </c>
      <c r="E17" s="9">
        <f>Technical!E17</f>
        <v>73.2</v>
      </c>
      <c r="F17" s="9">
        <f>Technical!F17</f>
        <v>17.600000000000001</v>
      </c>
      <c r="G17" s="9">
        <f>Technical!G17</f>
        <v>67</v>
      </c>
      <c r="H17" s="9">
        <f>Technical!H17</f>
        <v>78</v>
      </c>
      <c r="I17" s="9">
        <f t="shared" si="2"/>
        <v>52.828571428571422</v>
      </c>
      <c r="J17" s="21">
        <f>'Non-Technical'!C17</f>
        <v>12</v>
      </c>
      <c r="K17" s="9">
        <f t="shared" si="0"/>
        <v>64.828571428571422</v>
      </c>
      <c r="L17" s="10">
        <f t="shared" si="1"/>
        <v>5</v>
      </c>
    </row>
    <row r="18" spans="1:12" x14ac:dyDescent="0.2">
      <c r="A18" s="8" t="str">
        <f>'7'!A17:D17</f>
        <v>WellRight</v>
      </c>
      <c r="B18" s="9">
        <f>Technical!B18</f>
        <v>59</v>
      </c>
      <c r="C18" s="9">
        <f>Technical!C18</f>
        <v>32</v>
      </c>
      <c r="D18" s="9">
        <f>Technical!D18</f>
        <v>31</v>
      </c>
      <c r="E18" s="9">
        <f>Technical!E18</f>
        <v>69</v>
      </c>
      <c r="F18" s="9">
        <f>Technical!F18</f>
        <v>23.799999999999997</v>
      </c>
      <c r="G18" s="9">
        <f>Technical!G18</f>
        <v>73.5</v>
      </c>
      <c r="H18" s="9">
        <f>Technical!H18</f>
        <v>78</v>
      </c>
      <c r="I18" s="9">
        <f t="shared" si="2"/>
        <v>52.328571428571429</v>
      </c>
      <c r="J18" s="21">
        <f>'Non-Technical'!C18</f>
        <v>12</v>
      </c>
      <c r="K18" s="9">
        <f t="shared" si="0"/>
        <v>64.328571428571422</v>
      </c>
      <c r="L18" s="10">
        <f t="shared" si="1"/>
        <v>6</v>
      </c>
    </row>
  </sheetData>
  <mergeCells count="2">
    <mergeCell ref="A1:L1"/>
    <mergeCell ref="A2:L2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4"/>
  <sheetViews>
    <sheetView workbookViewId="0">
      <selection activeCell="C7" sqref="C7"/>
    </sheetView>
  </sheetViews>
  <sheetFormatPr defaultRowHeight="12.75" x14ac:dyDescent="0.2"/>
  <cols>
    <col min="1" max="1" width="2" customWidth="1"/>
    <col min="2" max="2" width="36.7109375" bestFit="1" customWidth="1"/>
    <col min="3" max="3" width="12" customWidth="1"/>
    <col min="4" max="5" width="10.7109375" customWidth="1"/>
    <col min="6" max="6" width="12.140625" customWidth="1"/>
    <col min="7" max="8" width="10.42578125" customWidth="1"/>
    <col min="9" max="9" width="11.42578125" customWidth="1"/>
    <col min="10" max="11" width="9" customWidth="1"/>
    <col min="12" max="12" width="11.42578125" customWidth="1"/>
    <col min="13" max="14" width="10" customWidth="1"/>
    <col min="15" max="15" width="11.42578125" customWidth="1"/>
    <col min="16" max="17" width="10" customWidth="1"/>
    <col min="18" max="18" width="11.42578125" customWidth="1"/>
    <col min="19" max="20" width="10" customWidth="1"/>
    <col min="21" max="21" width="11.42578125" customWidth="1"/>
    <col min="22" max="23" width="10" customWidth="1"/>
    <col min="24" max="24" width="11.42578125" customWidth="1"/>
    <col min="25" max="26" width="10" customWidth="1"/>
  </cols>
  <sheetData>
    <row r="1" spans="2:28" ht="15.75" x14ac:dyDescent="0.25">
      <c r="B1" s="75" t="s">
        <v>27</v>
      </c>
      <c r="C1" s="75"/>
      <c r="D1" s="75"/>
      <c r="E1" s="28" t="str">
        <f>[8]Cover!A6</f>
        <v>RFP730-16057 Employee Wellness Program</v>
      </c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</row>
    <row r="2" spans="2:28" ht="15.75" customHeight="1" x14ac:dyDescent="0.25">
      <c r="C2" s="28"/>
      <c r="D2" s="28"/>
      <c r="E2" s="28"/>
      <c r="F2" s="28"/>
      <c r="G2" s="28"/>
    </row>
    <row r="3" spans="2:28" ht="15" customHeight="1" x14ac:dyDescent="0.2">
      <c r="B3" s="29" t="s">
        <v>28</v>
      </c>
      <c r="C3" s="76" t="s">
        <v>29</v>
      </c>
      <c r="D3" s="76"/>
      <c r="E3" s="76"/>
      <c r="F3" s="76"/>
    </row>
    <row r="4" spans="2:28" ht="15" customHeight="1" x14ac:dyDescent="0.2">
      <c r="F4" s="1"/>
    </row>
    <row r="5" spans="2:28" ht="16.5" thickBot="1" x14ac:dyDescent="0.3">
      <c r="B5" s="1"/>
      <c r="C5" s="74" t="s">
        <v>30</v>
      </c>
      <c r="D5" s="74"/>
      <c r="E5" s="74"/>
      <c r="F5" s="74" t="s">
        <v>14</v>
      </c>
      <c r="G5" s="74"/>
      <c r="H5" s="74"/>
      <c r="I5" s="74" t="s">
        <v>15</v>
      </c>
      <c r="J5" s="74"/>
      <c r="K5" s="74"/>
      <c r="L5" s="74" t="s">
        <v>21</v>
      </c>
      <c r="M5" s="74"/>
      <c r="N5" s="74"/>
      <c r="O5" s="74" t="s">
        <v>22</v>
      </c>
      <c r="P5" s="74"/>
      <c r="Q5" s="74"/>
      <c r="R5" s="74" t="s">
        <v>23</v>
      </c>
      <c r="S5" s="74"/>
      <c r="T5" s="74"/>
      <c r="U5" s="74" t="s">
        <v>24</v>
      </c>
      <c r="V5" s="74"/>
      <c r="W5" s="74"/>
      <c r="X5" s="74" t="s">
        <v>25</v>
      </c>
      <c r="Y5" s="74"/>
      <c r="Z5" s="74"/>
    </row>
    <row r="6" spans="2:28" s="32" customFormat="1" ht="108" customHeight="1" x14ac:dyDescent="0.2">
      <c r="B6" s="30"/>
      <c r="C6" s="63" t="s">
        <v>52</v>
      </c>
      <c r="D6" s="64"/>
      <c r="E6" s="65"/>
      <c r="F6" s="63" t="s">
        <v>31</v>
      </c>
      <c r="G6" s="64"/>
      <c r="H6" s="65"/>
      <c r="I6" s="63" t="s">
        <v>32</v>
      </c>
      <c r="J6" s="64"/>
      <c r="K6" s="65"/>
      <c r="L6" s="63" t="s">
        <v>33</v>
      </c>
      <c r="M6" s="64"/>
      <c r="N6" s="65"/>
      <c r="O6" s="63" t="s">
        <v>34</v>
      </c>
      <c r="P6" s="64"/>
      <c r="Q6" s="65"/>
      <c r="R6" s="63" t="s">
        <v>35</v>
      </c>
      <c r="S6" s="64"/>
      <c r="T6" s="65"/>
      <c r="U6" s="63" t="s">
        <v>36</v>
      </c>
      <c r="V6" s="64"/>
      <c r="W6" s="65"/>
      <c r="X6" s="63" t="s">
        <v>37</v>
      </c>
      <c r="Y6" s="64"/>
      <c r="Z6" s="65"/>
      <c r="AA6" s="31" t="s">
        <v>38</v>
      </c>
    </row>
    <row r="7" spans="2:28" x14ac:dyDescent="0.2">
      <c r="B7" s="33" t="s">
        <v>12</v>
      </c>
      <c r="C7" s="34" t="s">
        <v>39</v>
      </c>
      <c r="D7" s="35" t="s">
        <v>40</v>
      </c>
      <c r="E7" s="36" t="s">
        <v>41</v>
      </c>
      <c r="F7" s="37" t="s">
        <v>39</v>
      </c>
      <c r="G7" s="38" t="s">
        <v>40</v>
      </c>
      <c r="H7" s="39" t="s">
        <v>41</v>
      </c>
      <c r="I7" s="37" t="s">
        <v>39</v>
      </c>
      <c r="J7" s="38" t="s">
        <v>40</v>
      </c>
      <c r="K7" s="39" t="s">
        <v>41</v>
      </c>
      <c r="L7" s="34" t="s">
        <v>39</v>
      </c>
      <c r="M7" s="35" t="s">
        <v>40</v>
      </c>
      <c r="N7" s="36" t="s">
        <v>41</v>
      </c>
      <c r="O7" s="34" t="s">
        <v>39</v>
      </c>
      <c r="P7" s="35" t="s">
        <v>40</v>
      </c>
      <c r="Q7" s="36" t="s">
        <v>41</v>
      </c>
      <c r="R7" s="34" t="s">
        <v>39</v>
      </c>
      <c r="S7" s="35" t="s">
        <v>40</v>
      </c>
      <c r="T7" s="36" t="s">
        <v>41</v>
      </c>
      <c r="U7" s="34" t="s">
        <v>39</v>
      </c>
      <c r="V7" s="35" t="s">
        <v>40</v>
      </c>
      <c r="W7" s="36" t="s">
        <v>41</v>
      </c>
      <c r="X7" s="34" t="s">
        <v>39</v>
      </c>
      <c r="Y7" s="35" t="s">
        <v>40</v>
      </c>
      <c r="Z7" s="36" t="s">
        <v>41</v>
      </c>
      <c r="AA7" s="40"/>
    </row>
    <row r="8" spans="2:28" x14ac:dyDescent="0.2">
      <c r="B8" s="41" t="str">
        <f>'[8]RFP Submittal'!A4</f>
        <v>Acceleron Learning</v>
      </c>
      <c r="C8" s="42"/>
      <c r="D8" s="43">
        <v>4</v>
      </c>
      <c r="E8" s="44">
        <f>C8*D8</f>
        <v>0</v>
      </c>
      <c r="F8" s="45"/>
      <c r="G8" s="46">
        <v>4</v>
      </c>
      <c r="H8" s="47">
        <f>F8*G8</f>
        <v>0</v>
      </c>
      <c r="I8" s="45"/>
      <c r="J8" s="46">
        <v>3</v>
      </c>
      <c r="K8" s="47">
        <f>I8*J8</f>
        <v>0</v>
      </c>
      <c r="L8" s="42"/>
      <c r="M8" s="43">
        <v>2</v>
      </c>
      <c r="N8" s="44">
        <f>L8*M8</f>
        <v>0</v>
      </c>
      <c r="O8" s="42"/>
      <c r="P8" s="43">
        <v>1</v>
      </c>
      <c r="Q8" s="44">
        <f>O8*P8</f>
        <v>0</v>
      </c>
      <c r="R8" s="42"/>
      <c r="S8" s="43">
        <v>2</v>
      </c>
      <c r="T8" s="44">
        <f>R8*S8</f>
        <v>0</v>
      </c>
      <c r="U8" s="42"/>
      <c r="V8" s="43">
        <v>3</v>
      </c>
      <c r="W8" s="44">
        <f>U8*V8</f>
        <v>0</v>
      </c>
      <c r="X8" s="42"/>
      <c r="Y8" s="43">
        <v>1</v>
      </c>
      <c r="Z8" s="44">
        <f>X8*Y8</f>
        <v>0</v>
      </c>
      <c r="AA8" s="40">
        <f>N8+K8+H8+E8+Q8+T8+W8+Z8</f>
        <v>0</v>
      </c>
    </row>
    <row r="9" spans="2:28" x14ac:dyDescent="0.2">
      <c r="B9" s="41" t="str">
        <f>'[8]RFP Submittal'!A5</f>
        <v>Capstone</v>
      </c>
      <c r="C9" s="42"/>
      <c r="D9" s="43">
        <v>4</v>
      </c>
      <c r="E9" s="44">
        <f t="shared" ref="E9:E21" si="0">C9*D9</f>
        <v>0</v>
      </c>
      <c r="F9" s="45"/>
      <c r="G9" s="46">
        <v>4</v>
      </c>
      <c r="H9" s="47">
        <f t="shared" ref="H9:H21" si="1">F9*G9</f>
        <v>0</v>
      </c>
      <c r="I9" s="45"/>
      <c r="J9" s="46">
        <v>3</v>
      </c>
      <c r="K9" s="47">
        <f t="shared" ref="K9:K21" si="2">I9*J9</f>
        <v>0</v>
      </c>
      <c r="L9" s="42"/>
      <c r="M9" s="43">
        <v>2</v>
      </c>
      <c r="N9" s="44">
        <f t="shared" ref="N9:N21" si="3">L9*M9</f>
        <v>0</v>
      </c>
      <c r="O9" s="42"/>
      <c r="P9" s="43">
        <v>1</v>
      </c>
      <c r="Q9" s="44">
        <f t="shared" ref="Q9:Q21" si="4">O9*P9</f>
        <v>0</v>
      </c>
      <c r="R9" s="42"/>
      <c r="S9" s="43">
        <v>2</v>
      </c>
      <c r="T9" s="44">
        <f t="shared" ref="T9:T21" si="5">R9*S9</f>
        <v>0</v>
      </c>
      <c r="U9" s="42"/>
      <c r="V9" s="43">
        <v>3</v>
      </c>
      <c r="W9" s="44">
        <f t="shared" ref="W9:W21" si="6">U9*V9</f>
        <v>0</v>
      </c>
      <c r="X9" s="42"/>
      <c r="Y9" s="43">
        <v>1</v>
      </c>
      <c r="Z9" s="44">
        <f t="shared" ref="Z9:Z21" si="7">X9*Y9</f>
        <v>0</v>
      </c>
      <c r="AA9" s="40">
        <f t="shared" ref="AA9:AA21" si="8">N9+K9+H9+E9+Q9+T9+W9+Z9</f>
        <v>0</v>
      </c>
    </row>
    <row r="10" spans="2:28" x14ac:dyDescent="0.2">
      <c r="B10" s="41" t="str">
        <f>'[8]RFP Submittal'!A6</f>
        <v>Com Psych</v>
      </c>
      <c r="C10" s="42"/>
      <c r="D10" s="43">
        <v>4</v>
      </c>
      <c r="E10" s="44">
        <f t="shared" si="0"/>
        <v>0</v>
      </c>
      <c r="F10" s="45"/>
      <c r="G10" s="46">
        <v>4</v>
      </c>
      <c r="H10" s="47">
        <f t="shared" si="1"/>
        <v>0</v>
      </c>
      <c r="I10" s="45"/>
      <c r="J10" s="46">
        <v>3</v>
      </c>
      <c r="K10" s="47">
        <f t="shared" si="2"/>
        <v>0</v>
      </c>
      <c r="L10" s="42"/>
      <c r="M10" s="43">
        <v>2</v>
      </c>
      <c r="N10" s="44">
        <f t="shared" si="3"/>
        <v>0</v>
      </c>
      <c r="O10" s="42"/>
      <c r="P10" s="43">
        <v>1</v>
      </c>
      <c r="Q10" s="44">
        <f t="shared" si="4"/>
        <v>0</v>
      </c>
      <c r="R10" s="42"/>
      <c r="S10" s="43">
        <v>2</v>
      </c>
      <c r="T10" s="44">
        <f t="shared" si="5"/>
        <v>0</v>
      </c>
      <c r="U10" s="42"/>
      <c r="V10" s="43">
        <v>3</v>
      </c>
      <c r="W10" s="44">
        <f t="shared" si="6"/>
        <v>0</v>
      </c>
      <c r="X10" s="42"/>
      <c r="Y10" s="43">
        <v>1</v>
      </c>
      <c r="Z10" s="44">
        <f t="shared" si="7"/>
        <v>0</v>
      </c>
      <c r="AA10" s="40">
        <f t="shared" si="8"/>
        <v>0</v>
      </c>
    </row>
    <row r="11" spans="2:28" x14ac:dyDescent="0.2">
      <c r="B11" s="41" t="str">
        <f>'[8]RFP Submittal'!A7</f>
        <v>Deer Oaks EAP Services</v>
      </c>
      <c r="C11" s="42"/>
      <c r="D11" s="43">
        <v>4</v>
      </c>
      <c r="E11" s="44">
        <f t="shared" si="0"/>
        <v>0</v>
      </c>
      <c r="F11" s="45"/>
      <c r="G11" s="46">
        <v>4</v>
      </c>
      <c r="H11" s="47">
        <f t="shared" si="1"/>
        <v>0</v>
      </c>
      <c r="I11" s="45"/>
      <c r="J11" s="46">
        <v>3</v>
      </c>
      <c r="K11" s="47">
        <f t="shared" si="2"/>
        <v>0</v>
      </c>
      <c r="L11" s="42"/>
      <c r="M11" s="43">
        <v>2</v>
      </c>
      <c r="N11" s="44">
        <f t="shared" si="3"/>
        <v>0</v>
      </c>
      <c r="O11" s="42"/>
      <c r="P11" s="43">
        <v>1</v>
      </c>
      <c r="Q11" s="44">
        <f t="shared" si="4"/>
        <v>0</v>
      </c>
      <c r="R11" s="42"/>
      <c r="S11" s="43">
        <v>2</v>
      </c>
      <c r="T11" s="44">
        <f t="shared" si="5"/>
        <v>0</v>
      </c>
      <c r="U11" s="42"/>
      <c r="V11" s="43">
        <v>3</v>
      </c>
      <c r="W11" s="44">
        <f t="shared" si="6"/>
        <v>0</v>
      </c>
      <c r="X11" s="42"/>
      <c r="Y11" s="43">
        <v>1</v>
      </c>
      <c r="Z11" s="44">
        <f t="shared" si="7"/>
        <v>0</v>
      </c>
      <c r="AA11" s="40">
        <f t="shared" si="8"/>
        <v>0</v>
      </c>
    </row>
    <row r="12" spans="2:28" x14ac:dyDescent="0.2">
      <c r="B12" s="41" t="str">
        <f>'[8]RFP Submittal'!A8</f>
        <v>ID Watchdog</v>
      </c>
      <c r="C12" s="42"/>
      <c r="D12" s="43">
        <v>4</v>
      </c>
      <c r="E12" s="44">
        <f t="shared" si="0"/>
        <v>0</v>
      </c>
      <c r="F12" s="45"/>
      <c r="G12" s="46">
        <v>4</v>
      </c>
      <c r="H12" s="47">
        <f t="shared" si="1"/>
        <v>0</v>
      </c>
      <c r="I12" s="45"/>
      <c r="J12" s="46">
        <v>3</v>
      </c>
      <c r="K12" s="47">
        <f t="shared" si="2"/>
        <v>0</v>
      </c>
      <c r="L12" s="42"/>
      <c r="M12" s="43">
        <v>2</v>
      </c>
      <c r="N12" s="44">
        <f t="shared" si="3"/>
        <v>0</v>
      </c>
      <c r="O12" s="42"/>
      <c r="P12" s="43">
        <v>1</v>
      </c>
      <c r="Q12" s="44">
        <f t="shared" si="4"/>
        <v>0</v>
      </c>
      <c r="R12" s="42"/>
      <c r="S12" s="43">
        <v>2</v>
      </c>
      <c r="T12" s="44">
        <f t="shared" si="5"/>
        <v>0</v>
      </c>
      <c r="U12" s="42"/>
      <c r="V12" s="43">
        <v>3</v>
      </c>
      <c r="W12" s="44">
        <f t="shared" si="6"/>
        <v>0</v>
      </c>
      <c r="X12" s="42"/>
      <c r="Y12" s="43">
        <v>1</v>
      </c>
      <c r="Z12" s="44">
        <f t="shared" si="7"/>
        <v>0</v>
      </c>
      <c r="AA12" s="40">
        <f t="shared" si="8"/>
        <v>0</v>
      </c>
    </row>
    <row r="13" spans="2:28" x14ac:dyDescent="0.2">
      <c r="B13" s="41" t="str">
        <f>'[8]RFP Submittal'!A9</f>
        <v>InfoArmor</v>
      </c>
      <c r="C13" s="42"/>
      <c r="D13" s="43">
        <v>4</v>
      </c>
      <c r="E13" s="44">
        <f t="shared" si="0"/>
        <v>0</v>
      </c>
      <c r="F13" s="45"/>
      <c r="G13" s="46">
        <v>4</v>
      </c>
      <c r="H13" s="47">
        <f t="shared" si="1"/>
        <v>0</v>
      </c>
      <c r="I13" s="45"/>
      <c r="J13" s="46">
        <v>3</v>
      </c>
      <c r="K13" s="47">
        <f t="shared" si="2"/>
        <v>0</v>
      </c>
      <c r="L13" s="42"/>
      <c r="M13" s="43">
        <v>2</v>
      </c>
      <c r="N13" s="44">
        <f t="shared" si="3"/>
        <v>0</v>
      </c>
      <c r="O13" s="42"/>
      <c r="P13" s="43">
        <v>1</v>
      </c>
      <c r="Q13" s="44">
        <f t="shared" si="4"/>
        <v>0</v>
      </c>
      <c r="R13" s="42"/>
      <c r="S13" s="43">
        <v>2</v>
      </c>
      <c r="T13" s="44">
        <f t="shared" si="5"/>
        <v>0</v>
      </c>
      <c r="U13" s="42"/>
      <c r="V13" s="43">
        <v>3</v>
      </c>
      <c r="W13" s="44">
        <f t="shared" si="6"/>
        <v>0</v>
      </c>
      <c r="X13" s="42"/>
      <c r="Y13" s="43">
        <v>1</v>
      </c>
      <c r="Z13" s="44">
        <f t="shared" si="7"/>
        <v>0</v>
      </c>
      <c r="AA13" s="40">
        <f t="shared" si="8"/>
        <v>0</v>
      </c>
    </row>
    <row r="14" spans="2:28" x14ac:dyDescent="0.2">
      <c r="B14" s="41" t="str">
        <f>'[8]RFP Submittal'!A10</f>
        <v>Innovative Therapy</v>
      </c>
      <c r="C14" s="42"/>
      <c r="D14" s="43">
        <v>4</v>
      </c>
      <c r="E14" s="44">
        <f t="shared" si="0"/>
        <v>0</v>
      </c>
      <c r="F14" s="45"/>
      <c r="G14" s="46">
        <v>4</v>
      </c>
      <c r="H14" s="47">
        <f t="shared" si="1"/>
        <v>0</v>
      </c>
      <c r="I14" s="45"/>
      <c r="J14" s="46">
        <v>3</v>
      </c>
      <c r="K14" s="47">
        <f t="shared" si="2"/>
        <v>0</v>
      </c>
      <c r="L14" s="42"/>
      <c r="M14" s="43">
        <v>2</v>
      </c>
      <c r="N14" s="44">
        <f t="shared" si="3"/>
        <v>0</v>
      </c>
      <c r="O14" s="42"/>
      <c r="P14" s="43">
        <v>1</v>
      </c>
      <c r="Q14" s="44">
        <f t="shared" si="4"/>
        <v>0</v>
      </c>
      <c r="R14" s="42"/>
      <c r="S14" s="43">
        <v>2</v>
      </c>
      <c r="T14" s="44">
        <f t="shared" si="5"/>
        <v>0</v>
      </c>
      <c r="U14" s="42"/>
      <c r="V14" s="43">
        <v>3</v>
      </c>
      <c r="W14" s="44">
        <f t="shared" si="6"/>
        <v>0</v>
      </c>
      <c r="X14" s="42"/>
      <c r="Y14" s="43">
        <v>1</v>
      </c>
      <c r="Z14" s="44">
        <f t="shared" si="7"/>
        <v>0</v>
      </c>
      <c r="AA14" s="40">
        <f t="shared" si="8"/>
        <v>0</v>
      </c>
    </row>
    <row r="15" spans="2:28" x14ac:dyDescent="0.2">
      <c r="B15" s="41" t="str">
        <f>'[8]RFP Submittal'!A11</f>
        <v>Karelia Health</v>
      </c>
      <c r="C15" s="42"/>
      <c r="D15" s="43">
        <v>4</v>
      </c>
      <c r="E15" s="44">
        <f t="shared" si="0"/>
        <v>0</v>
      </c>
      <c r="F15" s="45"/>
      <c r="G15" s="46">
        <v>4</v>
      </c>
      <c r="H15" s="47">
        <f t="shared" si="1"/>
        <v>0</v>
      </c>
      <c r="I15" s="45"/>
      <c r="J15" s="46">
        <v>3</v>
      </c>
      <c r="K15" s="47">
        <f t="shared" si="2"/>
        <v>0</v>
      </c>
      <c r="L15" s="42"/>
      <c r="M15" s="43">
        <v>2</v>
      </c>
      <c r="N15" s="44">
        <f t="shared" si="3"/>
        <v>0</v>
      </c>
      <c r="O15" s="42"/>
      <c r="P15" s="43">
        <v>1</v>
      </c>
      <c r="Q15" s="44">
        <f t="shared" si="4"/>
        <v>0</v>
      </c>
      <c r="R15" s="42"/>
      <c r="S15" s="43">
        <v>2</v>
      </c>
      <c r="T15" s="44">
        <f t="shared" si="5"/>
        <v>0</v>
      </c>
      <c r="U15" s="42"/>
      <c r="V15" s="43">
        <v>3</v>
      </c>
      <c r="W15" s="44">
        <f t="shared" si="6"/>
        <v>0</v>
      </c>
      <c r="X15" s="42"/>
      <c r="Y15" s="43">
        <v>1</v>
      </c>
      <c r="Z15" s="44">
        <f t="shared" si="7"/>
        <v>0</v>
      </c>
      <c r="AA15" s="40">
        <f t="shared" si="8"/>
        <v>0</v>
      </c>
    </row>
    <row r="16" spans="2:28" x14ac:dyDescent="0.2">
      <c r="B16" s="41" t="str">
        <f>'[8]RFP Submittal'!A12</f>
        <v>Maxim Health Systems</v>
      </c>
      <c r="C16" s="42"/>
      <c r="D16" s="43">
        <v>4</v>
      </c>
      <c r="E16" s="44">
        <f t="shared" si="0"/>
        <v>0</v>
      </c>
      <c r="F16" s="45"/>
      <c r="G16" s="46">
        <v>4</v>
      </c>
      <c r="H16" s="47">
        <f t="shared" si="1"/>
        <v>0</v>
      </c>
      <c r="I16" s="45"/>
      <c r="J16" s="46">
        <v>3</v>
      </c>
      <c r="K16" s="47">
        <f t="shared" si="2"/>
        <v>0</v>
      </c>
      <c r="L16" s="42"/>
      <c r="M16" s="43">
        <v>2</v>
      </c>
      <c r="N16" s="44">
        <f t="shared" si="3"/>
        <v>0</v>
      </c>
      <c r="O16" s="42"/>
      <c r="P16" s="43">
        <v>1</v>
      </c>
      <c r="Q16" s="44">
        <f t="shared" si="4"/>
        <v>0</v>
      </c>
      <c r="R16" s="42"/>
      <c r="S16" s="43">
        <v>2</v>
      </c>
      <c r="T16" s="44">
        <f t="shared" si="5"/>
        <v>0</v>
      </c>
      <c r="U16" s="42"/>
      <c r="V16" s="43">
        <v>3</v>
      </c>
      <c r="W16" s="44">
        <f t="shared" si="6"/>
        <v>0</v>
      </c>
      <c r="X16" s="42"/>
      <c r="Y16" s="43">
        <v>1</v>
      </c>
      <c r="Z16" s="44">
        <f t="shared" si="7"/>
        <v>0</v>
      </c>
      <c r="AA16" s="40">
        <f t="shared" si="8"/>
        <v>0</v>
      </c>
    </row>
    <row r="17" spans="2:27" x14ac:dyDescent="0.2">
      <c r="B17" s="41" t="str">
        <f>'[8]RFP Submittal'!A13</f>
        <v>Onlife Health</v>
      </c>
      <c r="C17" s="42"/>
      <c r="D17" s="43">
        <v>4</v>
      </c>
      <c r="E17" s="44">
        <f t="shared" si="0"/>
        <v>0</v>
      </c>
      <c r="F17" s="45"/>
      <c r="G17" s="46">
        <v>4</v>
      </c>
      <c r="H17" s="47">
        <f t="shared" si="1"/>
        <v>0</v>
      </c>
      <c r="I17" s="45"/>
      <c r="J17" s="46">
        <v>3</v>
      </c>
      <c r="K17" s="47">
        <f t="shared" si="2"/>
        <v>0</v>
      </c>
      <c r="L17" s="42"/>
      <c r="M17" s="43">
        <v>2</v>
      </c>
      <c r="N17" s="44">
        <f t="shared" si="3"/>
        <v>0</v>
      </c>
      <c r="O17" s="42"/>
      <c r="P17" s="43">
        <v>1</v>
      </c>
      <c r="Q17" s="44">
        <f t="shared" si="4"/>
        <v>0</v>
      </c>
      <c r="R17" s="42"/>
      <c r="S17" s="43">
        <v>2</v>
      </c>
      <c r="T17" s="44">
        <f t="shared" si="5"/>
        <v>0</v>
      </c>
      <c r="U17" s="42"/>
      <c r="V17" s="43">
        <v>3</v>
      </c>
      <c r="W17" s="44">
        <f t="shared" si="6"/>
        <v>0</v>
      </c>
      <c r="X17" s="42"/>
      <c r="Y17" s="43">
        <v>1</v>
      </c>
      <c r="Z17" s="44">
        <f t="shared" si="7"/>
        <v>0</v>
      </c>
      <c r="AA17" s="40">
        <f t="shared" si="8"/>
        <v>0</v>
      </c>
    </row>
    <row r="18" spans="2:27" x14ac:dyDescent="0.2">
      <c r="B18" s="41" t="str">
        <f>'[8]RFP Submittal'!A14</f>
        <v>UTEAP</v>
      </c>
      <c r="C18" s="42"/>
      <c r="D18" s="43">
        <v>4</v>
      </c>
      <c r="E18" s="44">
        <f t="shared" si="0"/>
        <v>0</v>
      </c>
      <c r="F18" s="45"/>
      <c r="G18" s="46">
        <v>4</v>
      </c>
      <c r="H18" s="47">
        <f t="shared" si="1"/>
        <v>0</v>
      </c>
      <c r="I18" s="45"/>
      <c r="J18" s="46">
        <v>3</v>
      </c>
      <c r="K18" s="47">
        <f t="shared" si="2"/>
        <v>0</v>
      </c>
      <c r="L18" s="42"/>
      <c r="M18" s="43">
        <v>2</v>
      </c>
      <c r="N18" s="44">
        <f t="shared" si="3"/>
        <v>0</v>
      </c>
      <c r="O18" s="42"/>
      <c r="P18" s="43">
        <v>1</v>
      </c>
      <c r="Q18" s="44">
        <f t="shared" si="4"/>
        <v>0</v>
      </c>
      <c r="R18" s="42"/>
      <c r="S18" s="43">
        <v>2</v>
      </c>
      <c r="T18" s="44">
        <f t="shared" si="5"/>
        <v>0</v>
      </c>
      <c r="U18" s="42"/>
      <c r="V18" s="43">
        <v>3</v>
      </c>
      <c r="W18" s="44">
        <f t="shared" si="6"/>
        <v>0</v>
      </c>
      <c r="X18" s="42"/>
      <c r="Y18" s="43">
        <v>1</v>
      </c>
      <c r="Z18" s="44">
        <f t="shared" si="7"/>
        <v>0</v>
      </c>
      <c r="AA18" s="40">
        <f t="shared" si="8"/>
        <v>0</v>
      </c>
    </row>
    <row r="19" spans="2:27" x14ac:dyDescent="0.2">
      <c r="B19" s="41" t="str">
        <f>'[8]RFP Submittal'!A15</f>
        <v>Virgin Plus</v>
      </c>
      <c r="C19" s="42"/>
      <c r="D19" s="43">
        <v>4</v>
      </c>
      <c r="E19" s="44">
        <f t="shared" si="0"/>
        <v>0</v>
      </c>
      <c r="F19" s="45"/>
      <c r="G19" s="46">
        <v>4</v>
      </c>
      <c r="H19" s="47">
        <f t="shared" si="1"/>
        <v>0</v>
      </c>
      <c r="I19" s="45"/>
      <c r="J19" s="46">
        <v>3</v>
      </c>
      <c r="K19" s="47">
        <f t="shared" si="2"/>
        <v>0</v>
      </c>
      <c r="L19" s="42"/>
      <c r="M19" s="43">
        <v>2</v>
      </c>
      <c r="N19" s="44">
        <f t="shared" si="3"/>
        <v>0</v>
      </c>
      <c r="O19" s="42"/>
      <c r="P19" s="43">
        <v>1</v>
      </c>
      <c r="Q19" s="44">
        <f t="shared" si="4"/>
        <v>0</v>
      </c>
      <c r="R19" s="42"/>
      <c r="S19" s="43">
        <v>2</v>
      </c>
      <c r="T19" s="44">
        <f t="shared" si="5"/>
        <v>0</v>
      </c>
      <c r="U19" s="42"/>
      <c r="V19" s="43">
        <v>3</v>
      </c>
      <c r="W19" s="44">
        <f t="shared" si="6"/>
        <v>0</v>
      </c>
      <c r="X19" s="42"/>
      <c r="Y19" s="43">
        <v>1</v>
      </c>
      <c r="Z19" s="44">
        <f t="shared" si="7"/>
        <v>0</v>
      </c>
      <c r="AA19" s="40">
        <f t="shared" si="8"/>
        <v>0</v>
      </c>
    </row>
    <row r="20" spans="2:27" x14ac:dyDescent="0.2">
      <c r="B20" s="41" t="str">
        <f>'[8]RFP Submittal'!A16</f>
        <v>Vivarae</v>
      </c>
      <c r="C20" s="42"/>
      <c r="D20" s="43">
        <v>4</v>
      </c>
      <c r="E20" s="44">
        <f t="shared" si="0"/>
        <v>0</v>
      </c>
      <c r="F20" s="45"/>
      <c r="G20" s="46">
        <v>4</v>
      </c>
      <c r="H20" s="47">
        <f t="shared" si="1"/>
        <v>0</v>
      </c>
      <c r="I20" s="45"/>
      <c r="J20" s="46">
        <v>3</v>
      </c>
      <c r="K20" s="47">
        <f t="shared" si="2"/>
        <v>0</v>
      </c>
      <c r="L20" s="42"/>
      <c r="M20" s="43">
        <v>2</v>
      </c>
      <c r="N20" s="44">
        <f t="shared" si="3"/>
        <v>0</v>
      </c>
      <c r="O20" s="42"/>
      <c r="P20" s="43">
        <v>1</v>
      </c>
      <c r="Q20" s="44">
        <f t="shared" si="4"/>
        <v>0</v>
      </c>
      <c r="R20" s="42"/>
      <c r="S20" s="43">
        <v>2</v>
      </c>
      <c r="T20" s="44">
        <f t="shared" si="5"/>
        <v>0</v>
      </c>
      <c r="U20" s="42"/>
      <c r="V20" s="43">
        <v>3</v>
      </c>
      <c r="W20" s="44">
        <f t="shared" si="6"/>
        <v>0</v>
      </c>
      <c r="X20" s="42"/>
      <c r="Y20" s="43">
        <v>1</v>
      </c>
      <c r="Z20" s="44">
        <f t="shared" si="7"/>
        <v>0</v>
      </c>
      <c r="AA20" s="40">
        <f t="shared" si="8"/>
        <v>0</v>
      </c>
    </row>
    <row r="21" spans="2:27" ht="13.5" thickBot="1" x14ac:dyDescent="0.25">
      <c r="B21" s="41" t="str">
        <f>'[8]RFP Submittal'!A17</f>
        <v>WellRight</v>
      </c>
      <c r="C21" s="42"/>
      <c r="D21" s="43">
        <v>4</v>
      </c>
      <c r="E21" s="44">
        <f t="shared" si="0"/>
        <v>0</v>
      </c>
      <c r="F21" s="45"/>
      <c r="G21" s="46">
        <v>4</v>
      </c>
      <c r="H21" s="47">
        <f t="shared" si="1"/>
        <v>0</v>
      </c>
      <c r="I21" s="45"/>
      <c r="J21" s="46">
        <v>3</v>
      </c>
      <c r="K21" s="47">
        <f t="shared" si="2"/>
        <v>0</v>
      </c>
      <c r="L21" s="42"/>
      <c r="M21" s="43">
        <v>2</v>
      </c>
      <c r="N21" s="44">
        <f t="shared" si="3"/>
        <v>0</v>
      </c>
      <c r="O21" s="42"/>
      <c r="P21" s="43">
        <v>1</v>
      </c>
      <c r="Q21" s="44">
        <f t="shared" si="4"/>
        <v>0</v>
      </c>
      <c r="R21" s="42"/>
      <c r="S21" s="43">
        <v>2</v>
      </c>
      <c r="T21" s="44">
        <f t="shared" si="5"/>
        <v>0</v>
      </c>
      <c r="U21" s="42"/>
      <c r="V21" s="43">
        <v>3</v>
      </c>
      <c r="W21" s="44">
        <f t="shared" si="6"/>
        <v>0</v>
      </c>
      <c r="X21" s="42"/>
      <c r="Y21" s="43">
        <v>1</v>
      </c>
      <c r="Z21" s="44">
        <f t="shared" si="7"/>
        <v>0</v>
      </c>
      <c r="AA21" s="48">
        <f t="shared" si="8"/>
        <v>0</v>
      </c>
    </row>
    <row r="22" spans="2:27" x14ac:dyDescent="0.2"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</row>
    <row r="23" spans="2:27" x14ac:dyDescent="0.2">
      <c r="B23" s="66" t="s">
        <v>42</v>
      </c>
      <c r="C23" s="66"/>
      <c r="D23" s="66"/>
      <c r="E23" s="66"/>
      <c r="F23" s="49"/>
      <c r="G23" s="49" t="s">
        <v>43</v>
      </c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</row>
    <row r="24" spans="2:27" x14ac:dyDescent="0.2">
      <c r="B24" s="66"/>
      <c r="C24" s="66"/>
      <c r="D24" s="66"/>
      <c r="E24" s="66"/>
      <c r="F24" s="49"/>
      <c r="G24" s="49" t="s">
        <v>44</v>
      </c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</row>
    <row r="25" spans="2:27" x14ac:dyDescent="0.2">
      <c r="B25" s="66"/>
      <c r="C25" s="66"/>
      <c r="D25" s="66"/>
      <c r="E25" s="66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</row>
    <row r="26" spans="2:27" ht="13.5" thickBot="1" x14ac:dyDescent="0.25">
      <c r="B26" s="67"/>
      <c r="C26" s="67"/>
      <c r="D26" s="67"/>
      <c r="E26" s="67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</row>
    <row r="27" spans="2:27" ht="13.5" thickTop="1" x14ac:dyDescent="0.2">
      <c r="B27" s="68" t="s">
        <v>45</v>
      </c>
      <c r="C27" s="69"/>
      <c r="D27" s="69"/>
      <c r="E27" s="70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</row>
    <row r="28" spans="2:27" x14ac:dyDescent="0.2">
      <c r="B28" s="71" t="s">
        <v>46</v>
      </c>
      <c r="C28" s="72"/>
      <c r="D28" s="72"/>
      <c r="E28" s="73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</row>
    <row r="29" spans="2:27" x14ac:dyDescent="0.2">
      <c r="B29" s="57" t="s">
        <v>47</v>
      </c>
      <c r="C29" s="58"/>
      <c r="D29" s="58"/>
      <c r="E29" s="5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</row>
    <row r="30" spans="2:27" x14ac:dyDescent="0.2">
      <c r="B30" s="57" t="s">
        <v>48</v>
      </c>
      <c r="C30" s="58"/>
      <c r="D30" s="58"/>
      <c r="E30" s="5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</row>
    <row r="31" spans="2:27" x14ac:dyDescent="0.2">
      <c r="B31" s="57" t="s">
        <v>49</v>
      </c>
      <c r="C31" s="58"/>
      <c r="D31" s="58"/>
      <c r="E31" s="5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</row>
    <row r="32" spans="2:27" x14ac:dyDescent="0.2">
      <c r="B32" s="57" t="s">
        <v>50</v>
      </c>
      <c r="C32" s="58"/>
      <c r="D32" s="58"/>
      <c r="E32" s="5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</row>
    <row r="33" spans="2:27" ht="13.5" thickBot="1" x14ac:dyDescent="0.25">
      <c r="B33" s="60" t="s">
        <v>51</v>
      </c>
      <c r="C33" s="61"/>
      <c r="D33" s="61"/>
      <c r="E33" s="62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</row>
    <row r="34" spans="2:27" ht="13.5" thickTop="1" x14ac:dyDescent="0.2"/>
  </sheetData>
  <mergeCells count="26">
    <mergeCell ref="B1:D1"/>
    <mergeCell ref="C3:F3"/>
    <mergeCell ref="C5:E5"/>
    <mergeCell ref="F5:H5"/>
    <mergeCell ref="I5:K5"/>
    <mergeCell ref="O5:Q5"/>
    <mergeCell ref="R5:T5"/>
    <mergeCell ref="U5:W5"/>
    <mergeCell ref="X5:Z5"/>
    <mergeCell ref="C6:E6"/>
    <mergeCell ref="F6:H6"/>
    <mergeCell ref="I6:K6"/>
    <mergeCell ref="L6:N6"/>
    <mergeCell ref="O6:Q6"/>
    <mergeCell ref="R6:T6"/>
    <mergeCell ref="L5:N5"/>
    <mergeCell ref="X6:Z6"/>
    <mergeCell ref="B31:E31"/>
    <mergeCell ref="B32:E32"/>
    <mergeCell ref="B33:E33"/>
    <mergeCell ref="U6:W6"/>
    <mergeCell ref="B23:E26"/>
    <mergeCell ref="B27:E27"/>
    <mergeCell ref="B28:E28"/>
    <mergeCell ref="B29:E29"/>
    <mergeCell ref="B30:E3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>
      <selection activeCell="C2" sqref="C2:G2"/>
    </sheetView>
  </sheetViews>
  <sheetFormatPr defaultRowHeight="12.75" x14ac:dyDescent="0.2"/>
  <sheetData>
    <row r="1" spans="1:13" ht="15.75" x14ac:dyDescent="0.25">
      <c r="A1" s="51" t="s">
        <v>0</v>
      </c>
      <c r="B1" s="51"/>
      <c r="C1" s="51"/>
      <c r="D1" s="51"/>
      <c r="E1" s="51"/>
      <c r="F1" s="51"/>
      <c r="G1" s="51"/>
      <c r="H1" s="51"/>
    </row>
    <row r="2" spans="1:13" ht="15.75" x14ac:dyDescent="0.25">
      <c r="A2" s="13"/>
      <c r="B2" s="12"/>
      <c r="C2" s="52" t="s">
        <v>6</v>
      </c>
      <c r="D2" s="52"/>
      <c r="E2" s="52"/>
      <c r="F2" s="52"/>
      <c r="G2" s="52"/>
      <c r="H2" s="12"/>
    </row>
    <row r="3" spans="1:13" x14ac:dyDescent="0.2">
      <c r="A3" s="53" t="s">
        <v>12</v>
      </c>
      <c r="B3" s="53"/>
      <c r="C3" s="53"/>
      <c r="D3" s="53"/>
      <c r="E3" s="22" t="s">
        <v>13</v>
      </c>
      <c r="F3" s="23" t="s">
        <v>14</v>
      </c>
      <c r="G3" s="23" t="s">
        <v>15</v>
      </c>
      <c r="H3" s="23" t="s">
        <v>21</v>
      </c>
      <c r="I3" s="23" t="s">
        <v>22</v>
      </c>
      <c r="J3" s="23" t="s">
        <v>23</v>
      </c>
      <c r="K3" s="23" t="s">
        <v>24</v>
      </c>
      <c r="L3" s="23" t="s">
        <v>25</v>
      </c>
      <c r="M3" s="24" t="s">
        <v>16</v>
      </c>
    </row>
    <row r="4" spans="1:13" x14ac:dyDescent="0.2">
      <c r="A4" s="50" t="str">
        <f>'[2]RFP Submittal'!A4</f>
        <v>Acceleron Learning</v>
      </c>
      <c r="B4" s="50"/>
      <c r="C4" s="50"/>
      <c r="D4" s="50"/>
      <c r="E4" s="25">
        <v>0</v>
      </c>
      <c r="F4" s="25">
        <v>20</v>
      </c>
      <c r="G4" s="25">
        <v>15</v>
      </c>
      <c r="H4" s="25">
        <v>10</v>
      </c>
      <c r="I4" s="25">
        <v>5</v>
      </c>
      <c r="J4" s="25">
        <v>10</v>
      </c>
      <c r="K4" s="25">
        <v>15</v>
      </c>
      <c r="L4" s="25">
        <v>5</v>
      </c>
      <c r="M4" s="26">
        <f>SUM(E4:L4)</f>
        <v>80</v>
      </c>
    </row>
    <row r="5" spans="1:13" x14ac:dyDescent="0.2">
      <c r="A5" s="50" t="str">
        <f>'[2]RFP Submittal'!A5</f>
        <v>Capstone</v>
      </c>
      <c r="B5" s="50"/>
      <c r="C5" s="50"/>
      <c r="D5" s="50"/>
      <c r="E5" s="25">
        <v>0</v>
      </c>
      <c r="F5" s="25">
        <v>4</v>
      </c>
      <c r="G5" s="25">
        <v>3</v>
      </c>
      <c r="H5" s="25">
        <v>2</v>
      </c>
      <c r="I5" s="25">
        <v>1</v>
      </c>
      <c r="J5" s="25">
        <v>2</v>
      </c>
      <c r="K5" s="25">
        <v>3</v>
      </c>
      <c r="L5" s="25">
        <v>1</v>
      </c>
      <c r="M5" s="26">
        <f t="shared" ref="M5:M17" si="0">SUM(E5:L5)</f>
        <v>16</v>
      </c>
    </row>
    <row r="6" spans="1:13" x14ac:dyDescent="0.2">
      <c r="A6" s="50" t="str">
        <f>'[2]RFP Submittal'!A6</f>
        <v>Com Psych</v>
      </c>
      <c r="B6" s="50"/>
      <c r="C6" s="50"/>
      <c r="D6" s="50"/>
      <c r="E6" s="25">
        <v>0</v>
      </c>
      <c r="F6" s="25">
        <v>16</v>
      </c>
      <c r="G6" s="25">
        <v>12</v>
      </c>
      <c r="H6" s="25">
        <v>8</v>
      </c>
      <c r="I6" s="25">
        <v>4</v>
      </c>
      <c r="J6" s="25">
        <v>8</v>
      </c>
      <c r="K6" s="25">
        <v>12</v>
      </c>
      <c r="L6" s="25">
        <v>4</v>
      </c>
      <c r="M6" s="26">
        <f t="shared" si="0"/>
        <v>64</v>
      </c>
    </row>
    <row r="7" spans="1:13" x14ac:dyDescent="0.2">
      <c r="A7" s="50" t="str">
        <f>'[2]RFP Submittal'!A7</f>
        <v>Deer Oaks EAP Services</v>
      </c>
      <c r="B7" s="50"/>
      <c r="C7" s="50"/>
      <c r="D7" s="50"/>
      <c r="E7" s="25">
        <v>0</v>
      </c>
      <c r="F7" s="25">
        <v>8</v>
      </c>
      <c r="G7" s="25">
        <v>6</v>
      </c>
      <c r="H7" s="25">
        <v>4</v>
      </c>
      <c r="I7" s="25">
        <v>2</v>
      </c>
      <c r="J7" s="25">
        <v>4</v>
      </c>
      <c r="K7" s="25">
        <v>6</v>
      </c>
      <c r="L7" s="25">
        <v>2</v>
      </c>
      <c r="M7" s="26">
        <f t="shared" si="0"/>
        <v>32</v>
      </c>
    </row>
    <row r="8" spans="1:13" x14ac:dyDescent="0.2">
      <c r="A8" s="50" t="str">
        <f>'[2]RFP Submittal'!A8</f>
        <v>ID Watchdog</v>
      </c>
      <c r="B8" s="50"/>
      <c r="C8" s="50"/>
      <c r="D8" s="50"/>
      <c r="E8" s="25">
        <v>0</v>
      </c>
      <c r="F8" s="25">
        <v>0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6">
        <f t="shared" si="0"/>
        <v>0</v>
      </c>
    </row>
    <row r="9" spans="1:13" x14ac:dyDescent="0.2">
      <c r="A9" s="50" t="str">
        <f>'[2]RFP Submittal'!A9</f>
        <v>InfoArmor</v>
      </c>
      <c r="B9" s="50"/>
      <c r="C9" s="50"/>
      <c r="D9" s="50"/>
      <c r="E9" s="25">
        <v>0</v>
      </c>
      <c r="F9" s="25">
        <v>0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26">
        <f t="shared" si="0"/>
        <v>0</v>
      </c>
    </row>
    <row r="10" spans="1:13" x14ac:dyDescent="0.2">
      <c r="A10" s="50" t="str">
        <f>'[2]RFP Submittal'!A10</f>
        <v>Innovative Therapy</v>
      </c>
      <c r="B10" s="50"/>
      <c r="C10" s="50"/>
      <c r="D10" s="50"/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6">
        <f t="shared" si="0"/>
        <v>0</v>
      </c>
    </row>
    <row r="11" spans="1:13" x14ac:dyDescent="0.2">
      <c r="A11" s="50" t="str">
        <f>'[2]RFP Submittal'!A11</f>
        <v>Karelia Health</v>
      </c>
      <c r="B11" s="50"/>
      <c r="C11" s="50"/>
      <c r="D11" s="50"/>
      <c r="E11" s="25">
        <v>0</v>
      </c>
      <c r="F11" s="25">
        <v>8</v>
      </c>
      <c r="G11" s="25">
        <v>6</v>
      </c>
      <c r="H11" s="25">
        <v>4</v>
      </c>
      <c r="I11" s="25">
        <v>2</v>
      </c>
      <c r="J11" s="25">
        <v>4</v>
      </c>
      <c r="K11" s="25">
        <v>6</v>
      </c>
      <c r="L11" s="25">
        <v>2</v>
      </c>
      <c r="M11" s="26">
        <f t="shared" si="0"/>
        <v>32</v>
      </c>
    </row>
    <row r="12" spans="1:13" x14ac:dyDescent="0.2">
      <c r="A12" s="50" t="str">
        <f>'[2]RFP Submittal'!A12</f>
        <v>Maxim Health Systems</v>
      </c>
      <c r="B12" s="50"/>
      <c r="C12" s="50"/>
      <c r="D12" s="50"/>
      <c r="E12" s="25">
        <v>0</v>
      </c>
      <c r="F12" s="25">
        <v>8</v>
      </c>
      <c r="G12" s="25">
        <v>6</v>
      </c>
      <c r="H12" s="25">
        <v>4</v>
      </c>
      <c r="I12" s="25">
        <v>2</v>
      </c>
      <c r="J12" s="25">
        <v>4</v>
      </c>
      <c r="K12" s="25">
        <v>6</v>
      </c>
      <c r="L12" s="25">
        <v>2</v>
      </c>
      <c r="M12" s="26">
        <f t="shared" si="0"/>
        <v>32</v>
      </c>
    </row>
    <row r="13" spans="1:13" x14ac:dyDescent="0.2">
      <c r="A13" s="50" t="str">
        <f>'[2]RFP Submittal'!A13</f>
        <v>Onlife Health</v>
      </c>
      <c r="B13" s="50"/>
      <c r="C13" s="50"/>
      <c r="D13" s="50"/>
      <c r="E13" s="25">
        <v>0</v>
      </c>
      <c r="F13" s="25">
        <v>12</v>
      </c>
      <c r="G13" s="25">
        <v>9</v>
      </c>
      <c r="H13" s="25">
        <v>6</v>
      </c>
      <c r="I13" s="25">
        <v>3</v>
      </c>
      <c r="J13" s="25">
        <v>6</v>
      </c>
      <c r="K13" s="25">
        <v>9</v>
      </c>
      <c r="L13" s="25">
        <v>3</v>
      </c>
      <c r="M13" s="26">
        <f t="shared" si="0"/>
        <v>48</v>
      </c>
    </row>
    <row r="14" spans="1:13" x14ac:dyDescent="0.2">
      <c r="A14" s="50" t="str">
        <f>'[2]RFP Submittal'!A14</f>
        <v>UTEAP</v>
      </c>
      <c r="B14" s="50"/>
      <c r="C14" s="50"/>
      <c r="D14" s="50"/>
      <c r="E14" s="25">
        <v>0</v>
      </c>
      <c r="F14" s="25">
        <v>16</v>
      </c>
      <c r="G14" s="25">
        <v>12</v>
      </c>
      <c r="H14" s="25">
        <v>8</v>
      </c>
      <c r="I14" s="25">
        <v>4</v>
      </c>
      <c r="J14" s="25">
        <v>8</v>
      </c>
      <c r="K14" s="25">
        <v>12</v>
      </c>
      <c r="L14" s="25">
        <v>4</v>
      </c>
      <c r="M14" s="26">
        <f t="shared" si="0"/>
        <v>64</v>
      </c>
    </row>
    <row r="15" spans="1:13" x14ac:dyDescent="0.2">
      <c r="A15" s="50" t="str">
        <f>'[2]RFP Submittal'!A15</f>
        <v>Virgin Plus</v>
      </c>
      <c r="B15" s="50"/>
      <c r="C15" s="50"/>
      <c r="D15" s="50"/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6">
        <f t="shared" si="0"/>
        <v>0</v>
      </c>
    </row>
    <row r="16" spans="1:13" x14ac:dyDescent="0.2">
      <c r="A16" s="50" t="str">
        <f>'[2]RFP Submittal'!A16</f>
        <v>Vivarae</v>
      </c>
      <c r="B16" s="50"/>
      <c r="C16" s="50"/>
      <c r="D16" s="50"/>
      <c r="E16" s="25">
        <v>0</v>
      </c>
      <c r="F16" s="25">
        <v>12</v>
      </c>
      <c r="G16" s="25">
        <v>9</v>
      </c>
      <c r="H16" s="25">
        <v>6</v>
      </c>
      <c r="I16" s="25">
        <v>3</v>
      </c>
      <c r="J16" s="25">
        <v>6</v>
      </c>
      <c r="K16" s="25">
        <v>9</v>
      </c>
      <c r="L16" s="25">
        <v>3</v>
      </c>
      <c r="M16" s="26">
        <f t="shared" si="0"/>
        <v>48</v>
      </c>
    </row>
    <row r="17" spans="1:13" x14ac:dyDescent="0.2">
      <c r="A17" s="50" t="str">
        <f>'[2]RFP Submittal'!A17</f>
        <v>WellRight</v>
      </c>
      <c r="B17" s="50"/>
      <c r="C17" s="50"/>
      <c r="D17" s="50"/>
      <c r="E17" s="25">
        <v>0</v>
      </c>
      <c r="F17" s="25">
        <v>8</v>
      </c>
      <c r="G17" s="25">
        <v>6</v>
      </c>
      <c r="H17" s="25">
        <v>4</v>
      </c>
      <c r="I17" s="25">
        <v>2</v>
      </c>
      <c r="J17" s="25">
        <v>4</v>
      </c>
      <c r="K17" s="25">
        <v>6</v>
      </c>
      <c r="L17" s="25">
        <v>2</v>
      </c>
      <c r="M17" s="26">
        <f t="shared" si="0"/>
        <v>32</v>
      </c>
    </row>
  </sheetData>
  <mergeCells count="17">
    <mergeCell ref="A7:D7"/>
    <mergeCell ref="A6:D6"/>
    <mergeCell ref="A1:H1"/>
    <mergeCell ref="C2:G2"/>
    <mergeCell ref="A3:D3"/>
    <mergeCell ref="A4:D4"/>
    <mergeCell ref="A5:D5"/>
    <mergeCell ref="A8:D8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>
      <selection activeCell="C2" sqref="C2:G2"/>
    </sheetView>
  </sheetViews>
  <sheetFormatPr defaultRowHeight="12.75" x14ac:dyDescent="0.2"/>
  <sheetData>
    <row r="1" spans="1:13" ht="15.75" x14ac:dyDescent="0.25">
      <c r="A1" s="51" t="s">
        <v>0</v>
      </c>
      <c r="B1" s="51"/>
      <c r="C1" s="51"/>
      <c r="D1" s="51"/>
      <c r="E1" s="51"/>
      <c r="F1" s="51"/>
      <c r="G1" s="51"/>
      <c r="H1" s="51"/>
    </row>
    <row r="2" spans="1:13" ht="15.75" x14ac:dyDescent="0.25">
      <c r="A2" s="13"/>
      <c r="B2" s="12"/>
      <c r="C2" s="52" t="s">
        <v>7</v>
      </c>
      <c r="D2" s="52"/>
      <c r="E2" s="52"/>
      <c r="F2" s="52"/>
      <c r="G2" s="52"/>
      <c r="H2" s="12"/>
    </row>
    <row r="3" spans="1:13" x14ac:dyDescent="0.2">
      <c r="A3" s="53" t="s">
        <v>12</v>
      </c>
      <c r="B3" s="53"/>
      <c r="C3" s="53"/>
      <c r="D3" s="53"/>
      <c r="E3" s="22" t="s">
        <v>13</v>
      </c>
      <c r="F3" s="23" t="s">
        <v>14</v>
      </c>
      <c r="G3" s="23" t="s">
        <v>15</v>
      </c>
      <c r="H3" s="23" t="s">
        <v>21</v>
      </c>
      <c r="I3" s="23" t="s">
        <v>22</v>
      </c>
      <c r="J3" s="23" t="s">
        <v>23</v>
      </c>
      <c r="K3" s="23" t="s">
        <v>24</v>
      </c>
      <c r="L3" s="23" t="s">
        <v>25</v>
      </c>
      <c r="M3" s="24" t="s">
        <v>16</v>
      </c>
    </row>
    <row r="4" spans="1:13" x14ac:dyDescent="0.2">
      <c r="A4" s="50" t="str">
        <f>'[3]RFP Submittal'!A4</f>
        <v>Acceleron Learning</v>
      </c>
      <c r="B4" s="50"/>
      <c r="C4" s="50"/>
      <c r="D4" s="50"/>
      <c r="E4" s="25">
        <v>0</v>
      </c>
      <c r="F4" s="25">
        <v>20</v>
      </c>
      <c r="G4" s="25">
        <v>12</v>
      </c>
      <c r="H4" s="25">
        <v>8</v>
      </c>
      <c r="I4" s="25">
        <v>3.5</v>
      </c>
      <c r="J4" s="25">
        <v>8</v>
      </c>
      <c r="K4" s="25">
        <v>15</v>
      </c>
      <c r="L4" s="25">
        <v>5</v>
      </c>
      <c r="M4" s="26">
        <f>SUM(E4:L4)</f>
        <v>71.5</v>
      </c>
    </row>
    <row r="5" spans="1:13" x14ac:dyDescent="0.2">
      <c r="A5" s="50" t="str">
        <f>'[3]RFP Submittal'!A5</f>
        <v>Capstone</v>
      </c>
      <c r="B5" s="50"/>
      <c r="C5" s="50"/>
      <c r="D5" s="50"/>
      <c r="E5" s="25">
        <v>0</v>
      </c>
      <c r="F5" s="25">
        <v>14</v>
      </c>
      <c r="G5" s="25">
        <v>9</v>
      </c>
      <c r="H5" s="25">
        <v>8</v>
      </c>
      <c r="I5" s="25">
        <v>4</v>
      </c>
      <c r="J5" s="25">
        <v>8</v>
      </c>
      <c r="K5" s="25">
        <v>12</v>
      </c>
      <c r="L5" s="25">
        <v>0</v>
      </c>
      <c r="M5" s="26">
        <f t="shared" ref="M5:M17" si="0">SUM(E5:L5)</f>
        <v>55</v>
      </c>
    </row>
    <row r="6" spans="1:13" x14ac:dyDescent="0.2">
      <c r="A6" s="50" t="str">
        <f>'[3]RFP Submittal'!A6</f>
        <v>Com Psych</v>
      </c>
      <c r="B6" s="50"/>
      <c r="C6" s="50"/>
      <c r="D6" s="50"/>
      <c r="E6" s="25">
        <v>0</v>
      </c>
      <c r="F6" s="25">
        <v>15.2</v>
      </c>
      <c r="G6" s="25">
        <v>7.5</v>
      </c>
      <c r="H6" s="25">
        <v>6</v>
      </c>
      <c r="I6" s="25">
        <v>2</v>
      </c>
      <c r="J6" s="25">
        <v>8</v>
      </c>
      <c r="K6" s="25">
        <v>12</v>
      </c>
      <c r="L6" s="25">
        <v>0</v>
      </c>
      <c r="M6" s="26">
        <f t="shared" si="0"/>
        <v>50.7</v>
      </c>
    </row>
    <row r="7" spans="1:13" x14ac:dyDescent="0.2">
      <c r="A7" s="50" t="str">
        <f>'[3]RFP Submittal'!A7</f>
        <v>Deer Oaks EAP Services</v>
      </c>
      <c r="B7" s="50"/>
      <c r="C7" s="50"/>
      <c r="D7" s="50"/>
      <c r="E7" s="25">
        <v>0</v>
      </c>
      <c r="F7" s="25">
        <v>16</v>
      </c>
      <c r="G7" s="25">
        <v>3</v>
      </c>
      <c r="H7" s="25">
        <v>4</v>
      </c>
      <c r="I7" s="25">
        <v>1</v>
      </c>
      <c r="J7" s="25">
        <v>6</v>
      </c>
      <c r="K7" s="25">
        <v>9</v>
      </c>
      <c r="L7" s="25">
        <v>0</v>
      </c>
      <c r="M7" s="26">
        <f t="shared" si="0"/>
        <v>39</v>
      </c>
    </row>
    <row r="8" spans="1:13" x14ac:dyDescent="0.2">
      <c r="A8" s="50" t="str">
        <f>'[3]RFP Submittal'!A8</f>
        <v>ID Watchdog</v>
      </c>
      <c r="B8" s="50"/>
      <c r="C8" s="50"/>
      <c r="D8" s="50"/>
      <c r="E8" s="25">
        <v>0</v>
      </c>
      <c r="F8" s="25">
        <v>0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6">
        <f t="shared" si="0"/>
        <v>0</v>
      </c>
    </row>
    <row r="9" spans="1:13" x14ac:dyDescent="0.2">
      <c r="A9" s="50" t="str">
        <f>'[3]RFP Submittal'!A9</f>
        <v>InfoArmor</v>
      </c>
      <c r="B9" s="50"/>
      <c r="C9" s="50"/>
      <c r="D9" s="50"/>
      <c r="E9" s="25">
        <v>0</v>
      </c>
      <c r="F9" s="25">
        <v>0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26">
        <f t="shared" si="0"/>
        <v>0</v>
      </c>
    </row>
    <row r="10" spans="1:13" x14ac:dyDescent="0.2">
      <c r="A10" s="50" t="str">
        <f>'[3]RFP Submittal'!A10</f>
        <v>Innovative Therapy</v>
      </c>
      <c r="B10" s="50"/>
      <c r="C10" s="50"/>
      <c r="D10" s="50"/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6">
        <f t="shared" si="0"/>
        <v>0</v>
      </c>
    </row>
    <row r="11" spans="1:13" x14ac:dyDescent="0.2">
      <c r="A11" s="50" t="str">
        <f>'[3]RFP Submittal'!A11</f>
        <v>Karelia Health</v>
      </c>
      <c r="B11" s="50"/>
      <c r="C11" s="50"/>
      <c r="D11" s="50"/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6">
        <f t="shared" si="0"/>
        <v>0</v>
      </c>
    </row>
    <row r="12" spans="1:13" x14ac:dyDescent="0.2">
      <c r="A12" s="50" t="str">
        <f>'[3]RFP Submittal'!A12</f>
        <v>Maxim Health Systems</v>
      </c>
      <c r="B12" s="50"/>
      <c r="C12" s="50"/>
      <c r="D12" s="50"/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6">
        <f t="shared" si="0"/>
        <v>0</v>
      </c>
    </row>
    <row r="13" spans="1:13" x14ac:dyDescent="0.2">
      <c r="A13" s="50" t="str">
        <f>'[3]RFP Submittal'!A13</f>
        <v>Onlife Health</v>
      </c>
      <c r="B13" s="50"/>
      <c r="C13" s="50"/>
      <c r="D13" s="50"/>
      <c r="E13" s="25">
        <v>0</v>
      </c>
      <c r="F13" s="25">
        <v>4</v>
      </c>
      <c r="G13" s="25">
        <v>3</v>
      </c>
      <c r="H13" s="25">
        <v>2</v>
      </c>
      <c r="I13" s="25">
        <v>1</v>
      </c>
      <c r="J13" s="25">
        <v>0</v>
      </c>
      <c r="K13" s="25">
        <v>0</v>
      </c>
      <c r="L13" s="25">
        <v>0</v>
      </c>
      <c r="M13" s="26">
        <f t="shared" si="0"/>
        <v>10</v>
      </c>
    </row>
    <row r="14" spans="1:13" x14ac:dyDescent="0.2">
      <c r="A14" s="50" t="str">
        <f>'[3]RFP Submittal'!A14</f>
        <v>UTEAP</v>
      </c>
      <c r="B14" s="50"/>
      <c r="C14" s="50"/>
      <c r="D14" s="50"/>
      <c r="E14" s="25">
        <v>0</v>
      </c>
      <c r="F14" s="25">
        <v>18</v>
      </c>
      <c r="G14" s="25">
        <v>11.399999999999999</v>
      </c>
      <c r="H14" s="25">
        <v>8</v>
      </c>
      <c r="I14" s="25">
        <v>4.5</v>
      </c>
      <c r="J14" s="25">
        <v>10</v>
      </c>
      <c r="K14" s="25">
        <v>12</v>
      </c>
      <c r="L14" s="25">
        <v>4.5</v>
      </c>
      <c r="M14" s="26">
        <f t="shared" si="0"/>
        <v>68.400000000000006</v>
      </c>
    </row>
    <row r="15" spans="1:13" x14ac:dyDescent="0.2">
      <c r="A15" s="50" t="str">
        <f>'[3]RFP Submittal'!A15</f>
        <v>Virgin Plus</v>
      </c>
      <c r="B15" s="50"/>
      <c r="C15" s="50"/>
      <c r="D15" s="50"/>
      <c r="E15" s="25">
        <v>0</v>
      </c>
      <c r="F15" s="25">
        <v>4</v>
      </c>
      <c r="G15" s="25">
        <v>6</v>
      </c>
      <c r="H15" s="25">
        <v>4</v>
      </c>
      <c r="I15" s="25">
        <v>2</v>
      </c>
      <c r="J15" s="25">
        <v>2</v>
      </c>
      <c r="K15" s="25">
        <v>3</v>
      </c>
      <c r="L15" s="25">
        <v>3</v>
      </c>
      <c r="M15" s="26">
        <f t="shared" si="0"/>
        <v>24</v>
      </c>
    </row>
    <row r="16" spans="1:13" x14ac:dyDescent="0.2">
      <c r="A16" s="50" t="str">
        <f>'[3]RFP Submittal'!A16</f>
        <v>Vivarae</v>
      </c>
      <c r="B16" s="50"/>
      <c r="C16" s="50"/>
      <c r="D16" s="50"/>
      <c r="E16" s="25">
        <v>0</v>
      </c>
      <c r="F16" s="25">
        <v>8</v>
      </c>
      <c r="G16" s="25">
        <v>6</v>
      </c>
      <c r="H16" s="25">
        <v>6</v>
      </c>
      <c r="I16" s="25">
        <v>1</v>
      </c>
      <c r="J16" s="25">
        <v>2</v>
      </c>
      <c r="K16" s="25">
        <v>3</v>
      </c>
      <c r="L16" s="25">
        <v>1</v>
      </c>
      <c r="M16" s="26">
        <f t="shared" si="0"/>
        <v>27</v>
      </c>
    </row>
    <row r="17" spans="1:13" x14ac:dyDescent="0.2">
      <c r="A17" s="50" t="str">
        <f>'[3]RFP Submittal'!A17</f>
        <v>WellRight</v>
      </c>
      <c r="B17" s="50"/>
      <c r="C17" s="50"/>
      <c r="D17" s="50"/>
      <c r="E17" s="25">
        <v>0</v>
      </c>
      <c r="F17" s="25">
        <v>12</v>
      </c>
      <c r="G17" s="25">
        <v>6</v>
      </c>
      <c r="H17" s="25">
        <v>6</v>
      </c>
      <c r="I17" s="25">
        <v>2</v>
      </c>
      <c r="J17" s="25">
        <v>2</v>
      </c>
      <c r="K17" s="25">
        <v>3</v>
      </c>
      <c r="L17" s="25">
        <v>0</v>
      </c>
      <c r="M17" s="26">
        <f t="shared" si="0"/>
        <v>31</v>
      </c>
    </row>
  </sheetData>
  <mergeCells count="17">
    <mergeCell ref="A7:D7"/>
    <mergeCell ref="A6:D6"/>
    <mergeCell ref="A1:H1"/>
    <mergeCell ref="C2:G2"/>
    <mergeCell ref="A3:D3"/>
    <mergeCell ref="A4:D4"/>
    <mergeCell ref="A5:D5"/>
    <mergeCell ref="A8:D8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>
      <selection activeCell="C2" sqref="C2:G2"/>
    </sheetView>
  </sheetViews>
  <sheetFormatPr defaultRowHeight="12.75" x14ac:dyDescent="0.2"/>
  <sheetData>
    <row r="1" spans="1:13" ht="15.75" x14ac:dyDescent="0.25">
      <c r="A1" s="51" t="s">
        <v>0</v>
      </c>
      <c r="B1" s="51"/>
      <c r="C1" s="51"/>
      <c r="D1" s="51"/>
      <c r="E1" s="51"/>
      <c r="F1" s="51"/>
      <c r="G1" s="51"/>
      <c r="H1" s="51"/>
    </row>
    <row r="2" spans="1:13" ht="15.75" x14ac:dyDescent="0.25">
      <c r="A2" s="15"/>
      <c r="B2" s="14"/>
      <c r="C2" s="52" t="s">
        <v>8</v>
      </c>
      <c r="D2" s="52"/>
      <c r="E2" s="52"/>
      <c r="F2" s="52"/>
      <c r="G2" s="52"/>
      <c r="H2" s="14"/>
    </row>
    <row r="3" spans="1:13" x14ac:dyDescent="0.2">
      <c r="A3" s="53" t="s">
        <v>12</v>
      </c>
      <c r="B3" s="53"/>
      <c r="C3" s="53"/>
      <c r="D3" s="53"/>
      <c r="E3" s="22" t="s">
        <v>13</v>
      </c>
      <c r="F3" s="23" t="s">
        <v>14</v>
      </c>
      <c r="G3" s="23" t="s">
        <v>15</v>
      </c>
      <c r="H3" s="23" t="s">
        <v>21</v>
      </c>
      <c r="I3" s="23" t="s">
        <v>22</v>
      </c>
      <c r="J3" s="23" t="s">
        <v>23</v>
      </c>
      <c r="K3" s="23" t="s">
        <v>24</v>
      </c>
      <c r="L3" s="23" t="s">
        <v>25</v>
      </c>
      <c r="M3" s="24" t="s">
        <v>16</v>
      </c>
    </row>
    <row r="4" spans="1:13" x14ac:dyDescent="0.2">
      <c r="A4" s="50" t="str">
        <f>'[4]RFP Submittal'!A4</f>
        <v>Acceleron Learning</v>
      </c>
      <c r="B4" s="50"/>
      <c r="C4" s="50"/>
      <c r="D4" s="50"/>
      <c r="E4" s="25">
        <v>0</v>
      </c>
      <c r="F4" s="25">
        <v>14</v>
      </c>
      <c r="G4" s="25">
        <v>11.100000000000001</v>
      </c>
      <c r="H4" s="25">
        <v>8</v>
      </c>
      <c r="I4" s="25">
        <v>3.2</v>
      </c>
      <c r="J4" s="25">
        <v>6.4</v>
      </c>
      <c r="K4" s="25">
        <v>10.5</v>
      </c>
      <c r="L4" s="25">
        <v>3</v>
      </c>
      <c r="M4" s="26">
        <f>SUM(E4:L4)</f>
        <v>56.2</v>
      </c>
    </row>
    <row r="5" spans="1:13" x14ac:dyDescent="0.2">
      <c r="A5" s="50" t="str">
        <f>'[4]RFP Submittal'!A5</f>
        <v>Capstone</v>
      </c>
      <c r="B5" s="50"/>
      <c r="C5" s="50"/>
      <c r="D5" s="50"/>
      <c r="E5" s="25">
        <v>0</v>
      </c>
      <c r="F5" s="25">
        <v>8</v>
      </c>
      <c r="G5" s="25">
        <v>6.6000000000000005</v>
      </c>
      <c r="H5" s="25">
        <v>5.6</v>
      </c>
      <c r="I5" s="25">
        <v>3</v>
      </c>
      <c r="J5" s="25">
        <v>6</v>
      </c>
      <c r="K5" s="25">
        <v>7.5</v>
      </c>
      <c r="L5" s="25">
        <v>3</v>
      </c>
      <c r="M5" s="26">
        <f t="shared" ref="M5:M17" si="0">SUM(E5:L5)</f>
        <v>39.700000000000003</v>
      </c>
    </row>
    <row r="6" spans="1:13" x14ac:dyDescent="0.2">
      <c r="A6" s="50" t="str">
        <f>'[4]RFP Submittal'!A6</f>
        <v>Com Psych</v>
      </c>
      <c r="B6" s="50"/>
      <c r="C6" s="50"/>
      <c r="D6" s="50"/>
      <c r="E6" s="25">
        <v>0</v>
      </c>
      <c r="F6" s="25">
        <v>5.6</v>
      </c>
      <c r="G6" s="25">
        <v>12.600000000000001</v>
      </c>
      <c r="H6" s="25">
        <v>6.4</v>
      </c>
      <c r="I6" s="25">
        <v>3</v>
      </c>
      <c r="J6" s="25">
        <v>8</v>
      </c>
      <c r="K6" s="25">
        <v>10.8</v>
      </c>
      <c r="L6" s="25">
        <v>3.2</v>
      </c>
      <c r="M6" s="26">
        <f t="shared" si="0"/>
        <v>49.600000000000009</v>
      </c>
    </row>
    <row r="7" spans="1:13" x14ac:dyDescent="0.2">
      <c r="A7" s="50" t="str">
        <f>'[4]RFP Submittal'!A7</f>
        <v>Deer Oaks EAP Services</v>
      </c>
      <c r="B7" s="50"/>
      <c r="C7" s="50"/>
      <c r="D7" s="50"/>
      <c r="E7" s="25">
        <v>0</v>
      </c>
      <c r="F7" s="25">
        <v>14.4</v>
      </c>
      <c r="G7" s="25">
        <v>13.5</v>
      </c>
      <c r="H7" s="25">
        <v>8.4</v>
      </c>
      <c r="I7" s="25">
        <v>2</v>
      </c>
      <c r="J7" s="25">
        <v>6.4</v>
      </c>
      <c r="K7" s="25">
        <v>12</v>
      </c>
      <c r="L7" s="25">
        <v>4.5</v>
      </c>
      <c r="M7" s="26">
        <f t="shared" si="0"/>
        <v>61.199999999999996</v>
      </c>
    </row>
    <row r="8" spans="1:13" x14ac:dyDescent="0.2">
      <c r="A8" s="50" t="str">
        <f>'[4]RFP Submittal'!A8</f>
        <v>ID Watchdog</v>
      </c>
      <c r="B8" s="50"/>
      <c r="C8" s="50"/>
      <c r="D8" s="50"/>
      <c r="E8" s="25">
        <v>0</v>
      </c>
      <c r="F8" s="25">
        <v>0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6">
        <f t="shared" si="0"/>
        <v>0</v>
      </c>
    </row>
    <row r="9" spans="1:13" x14ac:dyDescent="0.2">
      <c r="A9" s="50" t="str">
        <f>'[4]RFP Submittal'!A9</f>
        <v>InfoArmor</v>
      </c>
      <c r="B9" s="50"/>
      <c r="C9" s="50"/>
      <c r="D9" s="50"/>
      <c r="E9" s="25">
        <v>0</v>
      </c>
      <c r="F9" s="25">
        <v>8</v>
      </c>
      <c r="G9" s="25">
        <v>6</v>
      </c>
      <c r="H9" s="25">
        <v>4</v>
      </c>
      <c r="I9" s="25">
        <v>1</v>
      </c>
      <c r="J9" s="25">
        <v>6</v>
      </c>
      <c r="K9" s="25">
        <v>6</v>
      </c>
      <c r="L9" s="25">
        <v>3</v>
      </c>
      <c r="M9" s="26">
        <f t="shared" si="0"/>
        <v>34</v>
      </c>
    </row>
    <row r="10" spans="1:13" x14ac:dyDescent="0.2">
      <c r="A10" s="50" t="str">
        <f>'[4]RFP Submittal'!A10</f>
        <v>Innovative Therapy</v>
      </c>
      <c r="B10" s="50"/>
      <c r="C10" s="50"/>
      <c r="D10" s="50"/>
      <c r="E10" s="25">
        <v>0</v>
      </c>
      <c r="F10" s="25">
        <v>8</v>
      </c>
      <c r="G10" s="25">
        <v>4.5</v>
      </c>
      <c r="H10" s="25">
        <v>4</v>
      </c>
      <c r="I10" s="25">
        <v>1</v>
      </c>
      <c r="J10" s="25">
        <v>4</v>
      </c>
      <c r="K10" s="25">
        <v>4.5</v>
      </c>
      <c r="L10" s="25">
        <v>2</v>
      </c>
      <c r="M10" s="26">
        <f t="shared" si="0"/>
        <v>28</v>
      </c>
    </row>
    <row r="11" spans="1:13" x14ac:dyDescent="0.2">
      <c r="A11" s="50" t="str">
        <f>'[4]RFP Submittal'!A11</f>
        <v>Karelia Health</v>
      </c>
      <c r="B11" s="50"/>
      <c r="C11" s="50"/>
      <c r="D11" s="50"/>
      <c r="E11" s="25">
        <v>0</v>
      </c>
      <c r="F11" s="25">
        <v>16</v>
      </c>
      <c r="G11" s="25">
        <v>9</v>
      </c>
      <c r="H11" s="25">
        <v>6</v>
      </c>
      <c r="I11" s="25">
        <v>3</v>
      </c>
      <c r="J11" s="25">
        <v>7</v>
      </c>
      <c r="K11" s="25">
        <v>6</v>
      </c>
      <c r="L11" s="25">
        <v>4.5</v>
      </c>
      <c r="M11" s="26">
        <f t="shared" si="0"/>
        <v>51.5</v>
      </c>
    </row>
    <row r="12" spans="1:13" x14ac:dyDescent="0.2">
      <c r="A12" s="50" t="str">
        <f>'[4]RFP Submittal'!A12</f>
        <v>Maxim Health Systems</v>
      </c>
      <c r="B12" s="50"/>
      <c r="C12" s="50"/>
      <c r="D12" s="50"/>
      <c r="E12" s="25">
        <v>0</v>
      </c>
      <c r="F12" s="25">
        <v>16</v>
      </c>
      <c r="G12" s="25">
        <v>12</v>
      </c>
      <c r="H12" s="25">
        <v>4</v>
      </c>
      <c r="I12" s="25">
        <v>2.5</v>
      </c>
      <c r="J12" s="25">
        <v>6</v>
      </c>
      <c r="K12" s="25">
        <v>6</v>
      </c>
      <c r="L12" s="25">
        <v>4</v>
      </c>
      <c r="M12" s="26">
        <f t="shared" si="0"/>
        <v>50.5</v>
      </c>
    </row>
    <row r="13" spans="1:13" x14ac:dyDescent="0.2">
      <c r="A13" s="50" t="str">
        <f>'[4]RFP Submittal'!A13</f>
        <v>Onlife Health</v>
      </c>
      <c r="B13" s="50"/>
      <c r="C13" s="50"/>
      <c r="D13" s="50"/>
      <c r="E13" s="25">
        <v>0</v>
      </c>
      <c r="F13" s="25">
        <v>19.2</v>
      </c>
      <c r="G13" s="25">
        <v>14.700000000000001</v>
      </c>
      <c r="H13" s="25">
        <v>9.4</v>
      </c>
      <c r="I13" s="25">
        <v>4.3</v>
      </c>
      <c r="J13" s="25">
        <v>9.6</v>
      </c>
      <c r="K13" s="25">
        <v>14.399999999999999</v>
      </c>
      <c r="L13" s="25">
        <v>4.8</v>
      </c>
      <c r="M13" s="26">
        <f t="shared" si="0"/>
        <v>76.399999999999991</v>
      </c>
    </row>
    <row r="14" spans="1:13" x14ac:dyDescent="0.2">
      <c r="A14" s="50" t="str">
        <f>'[4]RFP Submittal'!A14</f>
        <v>UTEAP</v>
      </c>
      <c r="B14" s="50"/>
      <c r="C14" s="50"/>
      <c r="D14" s="50"/>
      <c r="E14" s="25">
        <v>0</v>
      </c>
      <c r="F14" s="25">
        <v>16</v>
      </c>
      <c r="G14" s="25">
        <v>11.399999999999999</v>
      </c>
      <c r="H14" s="25">
        <v>8</v>
      </c>
      <c r="I14" s="25">
        <v>0</v>
      </c>
      <c r="J14" s="25">
        <v>7</v>
      </c>
      <c r="K14" s="25">
        <v>12</v>
      </c>
      <c r="L14" s="25">
        <v>4.5</v>
      </c>
      <c r="M14" s="26">
        <f t="shared" si="0"/>
        <v>58.9</v>
      </c>
    </row>
    <row r="15" spans="1:13" x14ac:dyDescent="0.2">
      <c r="A15" s="50" t="str">
        <f>'[4]RFP Submittal'!A15</f>
        <v>Virgin Plus</v>
      </c>
      <c r="B15" s="50"/>
      <c r="C15" s="50"/>
      <c r="D15" s="50"/>
      <c r="E15" s="25">
        <v>0</v>
      </c>
      <c r="F15" s="25">
        <v>16</v>
      </c>
      <c r="G15" s="25">
        <v>12.600000000000001</v>
      </c>
      <c r="H15" s="25">
        <v>9.6</v>
      </c>
      <c r="I15" s="25">
        <v>4.2</v>
      </c>
      <c r="J15" s="25">
        <v>7</v>
      </c>
      <c r="K15" s="25">
        <v>12.600000000000001</v>
      </c>
      <c r="L15" s="25">
        <v>4.5</v>
      </c>
      <c r="M15" s="26">
        <f t="shared" si="0"/>
        <v>66.5</v>
      </c>
    </row>
    <row r="16" spans="1:13" x14ac:dyDescent="0.2">
      <c r="A16" s="50" t="str">
        <f>'[4]RFP Submittal'!A16</f>
        <v>Vivarae</v>
      </c>
      <c r="B16" s="50"/>
      <c r="C16" s="50"/>
      <c r="D16" s="50"/>
      <c r="E16" s="25">
        <v>0</v>
      </c>
      <c r="F16" s="25">
        <v>18</v>
      </c>
      <c r="G16" s="25">
        <v>14.100000000000001</v>
      </c>
      <c r="H16" s="25">
        <v>9.4</v>
      </c>
      <c r="I16" s="25">
        <v>4.2</v>
      </c>
      <c r="J16" s="25">
        <v>8.6</v>
      </c>
      <c r="K16" s="25">
        <v>14.100000000000001</v>
      </c>
      <c r="L16" s="25">
        <v>4.8</v>
      </c>
      <c r="M16" s="26">
        <f t="shared" si="0"/>
        <v>73.2</v>
      </c>
    </row>
    <row r="17" spans="1:13" x14ac:dyDescent="0.2">
      <c r="A17" s="50" t="str">
        <f>'[4]RFP Submittal'!A17</f>
        <v>WellRight</v>
      </c>
      <c r="B17" s="50"/>
      <c r="C17" s="50"/>
      <c r="D17" s="50"/>
      <c r="E17" s="25">
        <v>0</v>
      </c>
      <c r="F17" s="25">
        <v>18</v>
      </c>
      <c r="G17" s="25">
        <v>12.899999999999999</v>
      </c>
      <c r="H17" s="25">
        <v>8</v>
      </c>
      <c r="I17" s="25">
        <v>3.7</v>
      </c>
      <c r="J17" s="25">
        <v>8.1999999999999993</v>
      </c>
      <c r="K17" s="25">
        <v>13.5</v>
      </c>
      <c r="L17" s="25">
        <v>4.7</v>
      </c>
      <c r="M17" s="26">
        <f t="shared" si="0"/>
        <v>69</v>
      </c>
    </row>
  </sheetData>
  <mergeCells count="17">
    <mergeCell ref="A7:D7"/>
    <mergeCell ref="A6:D6"/>
    <mergeCell ref="A1:H1"/>
    <mergeCell ref="C2:G2"/>
    <mergeCell ref="A3:D3"/>
    <mergeCell ref="A4:D4"/>
    <mergeCell ref="A5:D5"/>
    <mergeCell ref="A8:D8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>
      <selection activeCell="C2" sqref="C2:G2"/>
    </sheetView>
  </sheetViews>
  <sheetFormatPr defaultRowHeight="12.75" x14ac:dyDescent="0.2"/>
  <sheetData>
    <row r="1" spans="1:13" ht="15.75" x14ac:dyDescent="0.25">
      <c r="A1" s="51" t="s">
        <v>0</v>
      </c>
      <c r="B1" s="51"/>
      <c r="C1" s="51"/>
      <c r="D1" s="51"/>
      <c r="E1" s="51"/>
      <c r="F1" s="51"/>
      <c r="G1" s="51"/>
      <c r="H1" s="51"/>
    </row>
    <row r="2" spans="1:13" ht="15.75" x14ac:dyDescent="0.25">
      <c r="A2" s="17"/>
      <c r="B2" s="16"/>
      <c r="C2" s="52" t="s">
        <v>9</v>
      </c>
      <c r="D2" s="52"/>
      <c r="E2" s="52"/>
      <c r="F2" s="52"/>
      <c r="G2" s="52"/>
      <c r="H2" s="16"/>
    </row>
    <row r="3" spans="1:13" x14ac:dyDescent="0.2">
      <c r="A3" s="53" t="s">
        <v>12</v>
      </c>
      <c r="B3" s="53"/>
      <c r="C3" s="53"/>
      <c r="D3" s="53"/>
      <c r="E3" s="22" t="s">
        <v>13</v>
      </c>
      <c r="F3" s="23" t="s">
        <v>14</v>
      </c>
      <c r="G3" s="23" t="s">
        <v>15</v>
      </c>
      <c r="H3" s="23" t="s">
        <v>21</v>
      </c>
      <c r="I3" s="23" t="s">
        <v>22</v>
      </c>
      <c r="J3" s="23" t="s">
        <v>23</v>
      </c>
      <c r="K3" s="23" t="s">
        <v>24</v>
      </c>
      <c r="L3" s="23" t="s">
        <v>25</v>
      </c>
      <c r="M3" s="24" t="s">
        <v>16</v>
      </c>
    </row>
    <row r="4" spans="1:13" x14ac:dyDescent="0.2">
      <c r="A4" s="50" t="str">
        <f>'[5]RFP Submittal'!A4</f>
        <v>Acceleron Learning</v>
      </c>
      <c r="B4" s="50"/>
      <c r="C4" s="50"/>
      <c r="D4" s="50"/>
      <c r="E4" s="25">
        <v>0</v>
      </c>
      <c r="F4" s="25">
        <v>18</v>
      </c>
      <c r="G4" s="25">
        <v>13.5</v>
      </c>
      <c r="H4" s="25">
        <v>9</v>
      </c>
      <c r="I4" s="25">
        <v>2.4</v>
      </c>
      <c r="J4" s="25">
        <v>7</v>
      </c>
      <c r="K4" s="25">
        <v>10.199999999999999</v>
      </c>
      <c r="L4" s="25">
        <v>3.5</v>
      </c>
      <c r="M4" s="26">
        <f>SUM(E4:L4)</f>
        <v>63.599999999999994</v>
      </c>
    </row>
    <row r="5" spans="1:13" x14ac:dyDescent="0.2">
      <c r="A5" s="50" t="str">
        <f>'[5]RFP Submittal'!A5</f>
        <v>Capstone</v>
      </c>
      <c r="B5" s="50"/>
      <c r="C5" s="50"/>
      <c r="D5" s="50"/>
      <c r="E5" s="25">
        <v>0</v>
      </c>
      <c r="F5" s="25">
        <v>13.6</v>
      </c>
      <c r="G5" s="25">
        <v>10.5</v>
      </c>
      <c r="H5" s="25">
        <v>6.8</v>
      </c>
      <c r="I5" s="25">
        <v>3.4</v>
      </c>
      <c r="J5" s="25">
        <v>4.8</v>
      </c>
      <c r="K5" s="25">
        <v>10.199999999999999</v>
      </c>
      <c r="L5" s="25">
        <v>5</v>
      </c>
      <c r="M5" s="26">
        <f t="shared" ref="M5:M17" si="0">SUM(E5:L5)</f>
        <v>54.3</v>
      </c>
    </row>
    <row r="6" spans="1:13" x14ac:dyDescent="0.2">
      <c r="A6" s="50" t="str">
        <f>'[5]RFP Submittal'!A6</f>
        <v>Com Psych</v>
      </c>
      <c r="B6" s="50"/>
      <c r="C6" s="50"/>
      <c r="D6" s="50"/>
      <c r="E6" s="25">
        <v>0</v>
      </c>
      <c r="F6" s="25">
        <v>18</v>
      </c>
      <c r="G6" s="25">
        <v>15</v>
      </c>
      <c r="H6" s="25">
        <v>9</v>
      </c>
      <c r="I6" s="25">
        <v>4.5</v>
      </c>
      <c r="J6" s="25">
        <v>9</v>
      </c>
      <c r="K6" s="25">
        <v>10.199999999999999</v>
      </c>
      <c r="L6" s="25">
        <v>5</v>
      </c>
      <c r="M6" s="26">
        <f t="shared" si="0"/>
        <v>70.7</v>
      </c>
    </row>
    <row r="7" spans="1:13" x14ac:dyDescent="0.2">
      <c r="A7" s="50" t="str">
        <f>'[5]RFP Submittal'!A7</f>
        <v>Deer Oaks EAP Services</v>
      </c>
      <c r="B7" s="50"/>
      <c r="C7" s="50"/>
      <c r="D7" s="50"/>
      <c r="E7" s="25">
        <v>0</v>
      </c>
      <c r="F7" s="25">
        <v>18</v>
      </c>
      <c r="G7" s="25">
        <v>12</v>
      </c>
      <c r="H7" s="25">
        <v>9</v>
      </c>
      <c r="I7" s="25">
        <v>4</v>
      </c>
      <c r="J7" s="25">
        <v>9</v>
      </c>
      <c r="K7" s="25">
        <v>10.199999999999999</v>
      </c>
      <c r="L7" s="25">
        <v>5</v>
      </c>
      <c r="M7" s="26">
        <f t="shared" si="0"/>
        <v>67.2</v>
      </c>
    </row>
    <row r="8" spans="1:13" x14ac:dyDescent="0.2">
      <c r="A8" s="50" t="str">
        <f>'[5]RFP Submittal'!A8</f>
        <v>ID Watchdog</v>
      </c>
      <c r="B8" s="50"/>
      <c r="C8" s="50"/>
      <c r="D8" s="50"/>
      <c r="E8" s="25">
        <v>0</v>
      </c>
      <c r="F8" s="25">
        <v>0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6">
        <f t="shared" si="0"/>
        <v>0</v>
      </c>
    </row>
    <row r="9" spans="1:13" x14ac:dyDescent="0.2">
      <c r="A9" s="50" t="str">
        <f>'[5]RFP Submittal'!A9</f>
        <v>InfoArmor</v>
      </c>
      <c r="B9" s="50"/>
      <c r="C9" s="50"/>
      <c r="D9" s="50"/>
      <c r="E9" s="25">
        <v>0</v>
      </c>
      <c r="F9" s="25">
        <v>0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26">
        <f t="shared" si="0"/>
        <v>0</v>
      </c>
    </row>
    <row r="10" spans="1:13" x14ac:dyDescent="0.2">
      <c r="A10" s="50" t="str">
        <f>'[5]RFP Submittal'!A10</f>
        <v>Innovative Therapy</v>
      </c>
      <c r="B10" s="50"/>
      <c r="C10" s="50"/>
      <c r="D10" s="50"/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6">
        <f t="shared" si="0"/>
        <v>0</v>
      </c>
    </row>
    <row r="11" spans="1:13" x14ac:dyDescent="0.2">
      <c r="A11" s="50" t="str">
        <f>'[5]RFP Submittal'!A11</f>
        <v>Karelia Health</v>
      </c>
      <c r="B11" s="50"/>
      <c r="C11" s="50"/>
      <c r="D11" s="50"/>
      <c r="E11" s="25">
        <v>0</v>
      </c>
      <c r="F11" s="25">
        <v>0</v>
      </c>
      <c r="G11" s="25">
        <v>0</v>
      </c>
      <c r="H11" s="25">
        <v>4.8</v>
      </c>
      <c r="I11" s="25">
        <v>0</v>
      </c>
      <c r="J11" s="25">
        <v>0</v>
      </c>
      <c r="K11" s="25">
        <v>0</v>
      </c>
      <c r="L11" s="25">
        <v>0</v>
      </c>
      <c r="M11" s="26">
        <f t="shared" si="0"/>
        <v>4.8</v>
      </c>
    </row>
    <row r="12" spans="1:13" x14ac:dyDescent="0.2">
      <c r="A12" s="50" t="str">
        <f>'[5]RFP Submittal'!A12</f>
        <v>Maxim Health Systems</v>
      </c>
      <c r="B12" s="50"/>
      <c r="C12" s="50"/>
      <c r="D12" s="50"/>
      <c r="E12" s="25">
        <v>0</v>
      </c>
      <c r="F12" s="25">
        <v>9.6</v>
      </c>
      <c r="G12" s="25">
        <v>7.1999999999999993</v>
      </c>
      <c r="H12" s="25">
        <v>2.8</v>
      </c>
      <c r="I12" s="25">
        <v>1.4</v>
      </c>
      <c r="J12" s="25">
        <v>2.8</v>
      </c>
      <c r="K12" s="25">
        <v>10.199999999999999</v>
      </c>
      <c r="L12" s="25">
        <v>0</v>
      </c>
      <c r="M12" s="26">
        <f t="shared" si="0"/>
        <v>34</v>
      </c>
    </row>
    <row r="13" spans="1:13" x14ac:dyDescent="0.2">
      <c r="A13" s="50" t="str">
        <f>'[5]RFP Submittal'!A13</f>
        <v>Onlife Health</v>
      </c>
      <c r="B13" s="50"/>
      <c r="C13" s="50"/>
      <c r="D13" s="50"/>
      <c r="E13" s="25">
        <v>0</v>
      </c>
      <c r="F13" s="25">
        <v>9.6</v>
      </c>
      <c r="G13" s="25">
        <v>10.5</v>
      </c>
      <c r="H13" s="25">
        <v>7</v>
      </c>
      <c r="I13" s="25">
        <v>4</v>
      </c>
      <c r="J13" s="25">
        <v>7</v>
      </c>
      <c r="K13" s="25">
        <v>10.199999999999999</v>
      </c>
      <c r="L13" s="25">
        <v>1.4</v>
      </c>
      <c r="M13" s="26">
        <f t="shared" si="0"/>
        <v>49.699999999999996</v>
      </c>
    </row>
    <row r="14" spans="1:13" x14ac:dyDescent="0.2">
      <c r="A14" s="50" t="str">
        <f>'[5]RFP Submittal'!A14</f>
        <v>UTEAP</v>
      </c>
      <c r="B14" s="50"/>
      <c r="C14" s="50"/>
      <c r="D14" s="50"/>
      <c r="E14" s="25">
        <v>0</v>
      </c>
      <c r="F14" s="25">
        <v>18</v>
      </c>
      <c r="G14" s="25">
        <v>13.200000000000001</v>
      </c>
      <c r="H14" s="25">
        <v>7</v>
      </c>
      <c r="I14" s="25">
        <v>3.5</v>
      </c>
      <c r="J14" s="25">
        <v>9</v>
      </c>
      <c r="K14" s="25">
        <v>13.200000000000001</v>
      </c>
      <c r="L14" s="25">
        <v>5</v>
      </c>
      <c r="M14" s="26">
        <f t="shared" si="0"/>
        <v>68.900000000000006</v>
      </c>
    </row>
    <row r="15" spans="1:13" x14ac:dyDescent="0.2">
      <c r="A15" s="50" t="str">
        <f>'[5]RFP Submittal'!A15</f>
        <v>Virgin Plus</v>
      </c>
      <c r="B15" s="50"/>
      <c r="C15" s="50"/>
      <c r="D15" s="50"/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6">
        <f t="shared" si="0"/>
        <v>0</v>
      </c>
    </row>
    <row r="16" spans="1:13" x14ac:dyDescent="0.2">
      <c r="A16" s="50" t="str">
        <f>'[5]RFP Submittal'!A16</f>
        <v>Vivarae</v>
      </c>
      <c r="B16" s="50"/>
      <c r="C16" s="50"/>
      <c r="D16" s="50"/>
      <c r="E16" s="25">
        <v>0</v>
      </c>
      <c r="F16" s="25">
        <v>0</v>
      </c>
      <c r="G16" s="25">
        <v>13.200000000000001</v>
      </c>
      <c r="H16" s="25">
        <v>0</v>
      </c>
      <c r="I16" s="25">
        <v>4.4000000000000004</v>
      </c>
      <c r="J16" s="25">
        <v>0</v>
      </c>
      <c r="K16" s="25">
        <v>0</v>
      </c>
      <c r="L16" s="25">
        <v>0</v>
      </c>
      <c r="M16" s="26">
        <f t="shared" si="0"/>
        <v>17.600000000000001</v>
      </c>
    </row>
    <row r="17" spans="1:13" x14ac:dyDescent="0.2">
      <c r="A17" s="50" t="str">
        <f>'[5]RFP Submittal'!A17</f>
        <v>WellRight</v>
      </c>
      <c r="B17" s="50"/>
      <c r="C17" s="50"/>
      <c r="D17" s="50"/>
      <c r="E17" s="25">
        <v>0</v>
      </c>
      <c r="F17" s="25">
        <v>12</v>
      </c>
      <c r="G17" s="25">
        <v>0</v>
      </c>
      <c r="H17" s="25">
        <v>0</v>
      </c>
      <c r="I17" s="25">
        <v>4.4000000000000004</v>
      </c>
      <c r="J17" s="25">
        <v>6</v>
      </c>
      <c r="K17" s="25">
        <v>0</v>
      </c>
      <c r="L17" s="25">
        <v>1.4</v>
      </c>
      <c r="M17" s="26">
        <f t="shared" si="0"/>
        <v>23.799999999999997</v>
      </c>
    </row>
  </sheetData>
  <mergeCells count="17">
    <mergeCell ref="A7:D7"/>
    <mergeCell ref="A6:D6"/>
    <mergeCell ref="A1:H1"/>
    <mergeCell ref="C2:G2"/>
    <mergeCell ref="A3:D3"/>
    <mergeCell ref="A4:D4"/>
    <mergeCell ref="A5:D5"/>
    <mergeCell ref="A8:D8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>
      <selection activeCell="C2" sqref="C2:G2"/>
    </sheetView>
  </sheetViews>
  <sheetFormatPr defaultRowHeight="12.75" x14ac:dyDescent="0.2"/>
  <sheetData>
    <row r="1" spans="1:13" ht="15.75" x14ac:dyDescent="0.25">
      <c r="A1" s="51" t="s">
        <v>0</v>
      </c>
      <c r="B1" s="51"/>
      <c r="C1" s="51"/>
      <c r="D1" s="51"/>
      <c r="E1" s="51"/>
      <c r="F1" s="51"/>
      <c r="G1" s="51"/>
      <c r="H1" s="51"/>
    </row>
    <row r="2" spans="1:13" ht="15.75" x14ac:dyDescent="0.25">
      <c r="A2" s="19"/>
      <c r="B2" s="18"/>
      <c r="C2" s="52" t="s">
        <v>10</v>
      </c>
      <c r="D2" s="52"/>
      <c r="E2" s="52"/>
      <c r="F2" s="52"/>
      <c r="G2" s="52"/>
      <c r="H2" s="18"/>
    </row>
    <row r="3" spans="1:13" x14ac:dyDescent="0.2">
      <c r="A3" s="54" t="s">
        <v>12</v>
      </c>
      <c r="B3" s="54"/>
      <c r="C3" s="54"/>
      <c r="D3" s="54"/>
      <c r="E3" s="22" t="s">
        <v>13</v>
      </c>
      <c r="F3" s="23" t="s">
        <v>14</v>
      </c>
      <c r="G3" s="23" t="s">
        <v>15</v>
      </c>
      <c r="H3" s="23" t="s">
        <v>21</v>
      </c>
      <c r="I3" s="23" t="s">
        <v>22</v>
      </c>
      <c r="J3" s="23" t="s">
        <v>23</v>
      </c>
      <c r="K3" s="23" t="s">
        <v>24</v>
      </c>
      <c r="L3" s="23" t="s">
        <v>25</v>
      </c>
      <c r="M3" s="24" t="s">
        <v>16</v>
      </c>
    </row>
    <row r="4" spans="1:13" x14ac:dyDescent="0.2">
      <c r="A4" s="50" t="str">
        <f>'[6]RFP Submittal'!A4</f>
        <v>Acceleron Learning</v>
      </c>
      <c r="B4" s="50"/>
      <c r="C4" s="50"/>
      <c r="D4" s="50"/>
      <c r="E4" s="25">
        <v>0</v>
      </c>
      <c r="F4" s="25">
        <v>18</v>
      </c>
      <c r="G4" s="25">
        <v>12</v>
      </c>
      <c r="H4" s="25">
        <v>8</v>
      </c>
      <c r="I4" s="25">
        <v>4</v>
      </c>
      <c r="J4" s="25">
        <v>6</v>
      </c>
      <c r="K4" s="25">
        <v>9</v>
      </c>
      <c r="L4" s="25">
        <v>3</v>
      </c>
      <c r="M4" s="26">
        <f>SUM(E4:L4)</f>
        <v>60</v>
      </c>
    </row>
    <row r="5" spans="1:13" x14ac:dyDescent="0.2">
      <c r="A5" s="50" t="str">
        <f>'[6]RFP Submittal'!A5</f>
        <v>Capstone</v>
      </c>
      <c r="B5" s="50"/>
      <c r="C5" s="50"/>
      <c r="D5" s="50"/>
      <c r="E5" s="25">
        <v>0</v>
      </c>
      <c r="F5" s="25">
        <v>16</v>
      </c>
      <c r="G5" s="25">
        <v>12</v>
      </c>
      <c r="H5" s="25">
        <v>8</v>
      </c>
      <c r="I5" s="25">
        <v>4</v>
      </c>
      <c r="J5" s="25">
        <v>7</v>
      </c>
      <c r="K5" s="25">
        <v>9</v>
      </c>
      <c r="L5" s="25">
        <v>3.5</v>
      </c>
      <c r="M5" s="26">
        <f t="shared" ref="M5:M17" si="0">SUM(E5:L5)</f>
        <v>59.5</v>
      </c>
    </row>
    <row r="6" spans="1:13" x14ac:dyDescent="0.2">
      <c r="A6" s="50" t="str">
        <f>'[6]RFP Submittal'!A6</f>
        <v>Com Psych</v>
      </c>
      <c r="B6" s="50"/>
      <c r="C6" s="50"/>
      <c r="D6" s="50"/>
      <c r="E6" s="25">
        <v>0</v>
      </c>
      <c r="F6" s="25">
        <v>16</v>
      </c>
      <c r="G6" s="25">
        <v>12</v>
      </c>
      <c r="H6" s="25">
        <v>8</v>
      </c>
      <c r="I6" s="25">
        <v>4</v>
      </c>
      <c r="J6" s="25">
        <v>8</v>
      </c>
      <c r="K6" s="25">
        <v>12</v>
      </c>
      <c r="L6" s="25">
        <v>4</v>
      </c>
      <c r="M6" s="26">
        <f t="shared" si="0"/>
        <v>64</v>
      </c>
    </row>
    <row r="7" spans="1:13" x14ac:dyDescent="0.2">
      <c r="A7" s="50" t="str">
        <f>'[6]RFP Submittal'!A7</f>
        <v>Deer Oaks EAP Services</v>
      </c>
      <c r="B7" s="50"/>
      <c r="C7" s="50"/>
      <c r="D7" s="50"/>
      <c r="E7" s="25">
        <v>0</v>
      </c>
      <c r="F7" s="25">
        <v>18</v>
      </c>
      <c r="G7" s="25">
        <v>12</v>
      </c>
      <c r="H7" s="25">
        <v>8</v>
      </c>
      <c r="I7" s="25">
        <v>3</v>
      </c>
      <c r="J7" s="25">
        <v>8</v>
      </c>
      <c r="K7" s="25">
        <v>13.5</v>
      </c>
      <c r="L7" s="25">
        <v>4.5</v>
      </c>
      <c r="M7" s="26">
        <f t="shared" si="0"/>
        <v>67</v>
      </c>
    </row>
    <row r="8" spans="1:13" x14ac:dyDescent="0.2">
      <c r="A8" s="50" t="str">
        <f>'[6]RFP Submittal'!A8</f>
        <v>ID Watchdog</v>
      </c>
      <c r="B8" s="50"/>
      <c r="C8" s="50"/>
      <c r="D8" s="50"/>
      <c r="E8" s="25">
        <v>0</v>
      </c>
      <c r="F8" s="25">
        <v>18</v>
      </c>
      <c r="G8" s="25">
        <v>12</v>
      </c>
      <c r="H8" s="25">
        <v>8</v>
      </c>
      <c r="I8" s="25">
        <v>5</v>
      </c>
      <c r="J8" s="25">
        <v>9</v>
      </c>
      <c r="K8" s="25">
        <v>13.5</v>
      </c>
      <c r="L8" s="25">
        <v>4.5</v>
      </c>
      <c r="M8" s="26">
        <f t="shared" si="0"/>
        <v>70</v>
      </c>
    </row>
    <row r="9" spans="1:13" x14ac:dyDescent="0.2">
      <c r="A9" s="50" t="str">
        <f>'[6]RFP Submittal'!A9</f>
        <v>InfoArmor</v>
      </c>
      <c r="B9" s="50"/>
      <c r="C9" s="50"/>
      <c r="D9" s="50"/>
      <c r="E9" s="25">
        <v>0</v>
      </c>
      <c r="F9" s="25">
        <v>16</v>
      </c>
      <c r="G9" s="25">
        <v>12</v>
      </c>
      <c r="H9" s="25">
        <v>6</v>
      </c>
      <c r="I9" s="25">
        <v>4</v>
      </c>
      <c r="J9" s="25">
        <v>8</v>
      </c>
      <c r="K9" s="25">
        <v>12</v>
      </c>
      <c r="L9" s="25">
        <v>4</v>
      </c>
      <c r="M9" s="26">
        <f t="shared" si="0"/>
        <v>62</v>
      </c>
    </row>
    <row r="10" spans="1:13" x14ac:dyDescent="0.2">
      <c r="A10" s="50" t="str">
        <f>'[6]RFP Submittal'!A10</f>
        <v>Innovative Therapy</v>
      </c>
      <c r="B10" s="50"/>
      <c r="C10" s="50"/>
      <c r="D10" s="50"/>
      <c r="E10" s="25">
        <v>0</v>
      </c>
      <c r="F10" s="25">
        <v>12</v>
      </c>
      <c r="G10" s="25">
        <v>6</v>
      </c>
      <c r="H10" s="25">
        <v>6</v>
      </c>
      <c r="I10" s="25">
        <v>3</v>
      </c>
      <c r="J10" s="25">
        <v>8</v>
      </c>
      <c r="K10" s="25">
        <v>9</v>
      </c>
      <c r="L10" s="25">
        <v>2</v>
      </c>
      <c r="M10" s="26">
        <f t="shared" si="0"/>
        <v>46</v>
      </c>
    </row>
    <row r="11" spans="1:13" x14ac:dyDescent="0.2">
      <c r="A11" s="50" t="str">
        <f>'[6]RFP Submittal'!A11</f>
        <v>Karelia Health</v>
      </c>
      <c r="B11" s="50"/>
      <c r="C11" s="50"/>
      <c r="D11" s="50"/>
      <c r="E11" s="25">
        <v>0</v>
      </c>
      <c r="F11" s="25">
        <v>16</v>
      </c>
      <c r="G11" s="25">
        <v>12</v>
      </c>
      <c r="H11" s="25">
        <v>7</v>
      </c>
      <c r="I11" s="25">
        <v>3</v>
      </c>
      <c r="J11" s="25">
        <v>8</v>
      </c>
      <c r="K11" s="25">
        <v>12</v>
      </c>
      <c r="L11" s="25">
        <v>4.5</v>
      </c>
      <c r="M11" s="26">
        <f t="shared" si="0"/>
        <v>62.5</v>
      </c>
    </row>
    <row r="12" spans="1:13" x14ac:dyDescent="0.2">
      <c r="A12" s="50" t="str">
        <f>'[6]RFP Submittal'!A12</f>
        <v>Maxim Health Systems</v>
      </c>
      <c r="B12" s="50"/>
      <c r="C12" s="50"/>
      <c r="D12" s="50"/>
      <c r="E12" s="25">
        <v>0</v>
      </c>
      <c r="F12" s="25">
        <v>16</v>
      </c>
      <c r="G12" s="25">
        <v>12</v>
      </c>
      <c r="H12" s="25">
        <v>7</v>
      </c>
      <c r="I12" s="25">
        <v>3.5</v>
      </c>
      <c r="J12" s="25">
        <v>7</v>
      </c>
      <c r="K12" s="25">
        <v>13.5</v>
      </c>
      <c r="L12" s="25">
        <v>3.5</v>
      </c>
      <c r="M12" s="26">
        <f t="shared" si="0"/>
        <v>62.5</v>
      </c>
    </row>
    <row r="13" spans="1:13" x14ac:dyDescent="0.2">
      <c r="A13" s="50" t="str">
        <f>'[6]RFP Submittal'!A13</f>
        <v>Onlife Health</v>
      </c>
      <c r="B13" s="50"/>
      <c r="C13" s="50"/>
      <c r="D13" s="50"/>
      <c r="E13" s="25">
        <v>0</v>
      </c>
      <c r="F13" s="25">
        <v>18</v>
      </c>
      <c r="G13" s="25">
        <v>12</v>
      </c>
      <c r="H13" s="25">
        <v>9</v>
      </c>
      <c r="I13" s="25">
        <v>4.5</v>
      </c>
      <c r="J13" s="25">
        <v>9</v>
      </c>
      <c r="K13" s="25">
        <v>13.5</v>
      </c>
      <c r="L13" s="25">
        <v>4</v>
      </c>
      <c r="M13" s="26">
        <f t="shared" si="0"/>
        <v>70</v>
      </c>
    </row>
    <row r="14" spans="1:13" x14ac:dyDescent="0.2">
      <c r="A14" s="50" t="str">
        <f>'[6]RFP Submittal'!A14</f>
        <v>UTEAP</v>
      </c>
      <c r="B14" s="50"/>
      <c r="C14" s="50"/>
      <c r="D14" s="50"/>
      <c r="E14" s="25">
        <v>0</v>
      </c>
      <c r="F14" s="25">
        <v>18</v>
      </c>
      <c r="G14" s="25">
        <v>13.5</v>
      </c>
      <c r="H14" s="25">
        <v>8</v>
      </c>
      <c r="I14" s="25">
        <v>4.5</v>
      </c>
      <c r="J14" s="25">
        <v>10</v>
      </c>
      <c r="K14" s="25">
        <v>15</v>
      </c>
      <c r="L14" s="25">
        <v>5</v>
      </c>
      <c r="M14" s="26">
        <f t="shared" si="0"/>
        <v>74</v>
      </c>
    </row>
    <row r="15" spans="1:13" x14ac:dyDescent="0.2">
      <c r="A15" s="50" t="str">
        <f>'[6]RFP Submittal'!A15</f>
        <v>Virgin Plus</v>
      </c>
      <c r="B15" s="50"/>
      <c r="C15" s="50"/>
      <c r="D15" s="50"/>
      <c r="E15" s="25">
        <v>0</v>
      </c>
      <c r="F15" s="25">
        <v>20</v>
      </c>
      <c r="G15" s="25">
        <v>13.5</v>
      </c>
      <c r="H15" s="25">
        <v>10</v>
      </c>
      <c r="I15" s="25">
        <v>5</v>
      </c>
      <c r="J15" s="25">
        <v>9</v>
      </c>
      <c r="K15" s="25">
        <v>13.5</v>
      </c>
      <c r="L15" s="25">
        <v>5</v>
      </c>
      <c r="M15" s="26">
        <f t="shared" si="0"/>
        <v>76</v>
      </c>
    </row>
    <row r="16" spans="1:13" x14ac:dyDescent="0.2">
      <c r="A16" s="50" t="str">
        <f>'[6]RFP Submittal'!A16</f>
        <v>Vivarae</v>
      </c>
      <c r="B16" s="50"/>
      <c r="C16" s="50"/>
      <c r="D16" s="50"/>
      <c r="E16" s="25">
        <v>0</v>
      </c>
      <c r="F16" s="25">
        <v>16</v>
      </c>
      <c r="G16" s="25">
        <v>12</v>
      </c>
      <c r="H16" s="25">
        <v>9</v>
      </c>
      <c r="I16" s="25">
        <v>4.5</v>
      </c>
      <c r="J16" s="25">
        <v>8</v>
      </c>
      <c r="K16" s="25">
        <v>13.5</v>
      </c>
      <c r="L16" s="25">
        <v>4</v>
      </c>
      <c r="M16" s="26">
        <f t="shared" si="0"/>
        <v>67</v>
      </c>
    </row>
    <row r="17" spans="1:13" x14ac:dyDescent="0.2">
      <c r="A17" s="50" t="str">
        <f>'[6]RFP Submittal'!A17</f>
        <v>WellRight</v>
      </c>
      <c r="B17" s="50"/>
      <c r="C17" s="50"/>
      <c r="D17" s="50"/>
      <c r="E17" s="25">
        <v>0</v>
      </c>
      <c r="F17" s="25">
        <v>20</v>
      </c>
      <c r="G17" s="25">
        <v>12</v>
      </c>
      <c r="H17" s="25">
        <v>10</v>
      </c>
      <c r="I17" s="25">
        <v>5</v>
      </c>
      <c r="J17" s="25">
        <v>9</v>
      </c>
      <c r="K17" s="25">
        <v>13.5</v>
      </c>
      <c r="L17" s="25">
        <v>4</v>
      </c>
      <c r="M17" s="26">
        <f t="shared" si="0"/>
        <v>73.5</v>
      </c>
    </row>
  </sheetData>
  <mergeCells count="17">
    <mergeCell ref="A1:H1"/>
    <mergeCell ref="C2:G2"/>
    <mergeCell ref="A7:D7"/>
    <mergeCell ref="A6:D6"/>
    <mergeCell ref="A5:D5"/>
    <mergeCell ref="A3:D3"/>
    <mergeCell ref="A4:D4"/>
    <mergeCell ref="A8:D8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7"/>
  <sheetViews>
    <sheetView workbookViewId="0">
      <selection activeCell="C2" sqref="C2:G2"/>
    </sheetView>
  </sheetViews>
  <sheetFormatPr defaultRowHeight="12.75" x14ac:dyDescent="0.2"/>
  <sheetData>
    <row r="1" spans="1:13" ht="15.75" x14ac:dyDescent="0.25">
      <c r="A1" s="51" t="s">
        <v>0</v>
      </c>
      <c r="B1" s="51"/>
      <c r="C1" s="51"/>
      <c r="D1" s="51"/>
      <c r="E1" s="51"/>
      <c r="F1" s="51"/>
      <c r="G1" s="51"/>
      <c r="H1" s="51"/>
    </row>
    <row r="2" spans="1:13" ht="15.75" x14ac:dyDescent="0.25">
      <c r="A2" s="13"/>
      <c r="B2" s="12"/>
      <c r="C2" s="52" t="s">
        <v>11</v>
      </c>
      <c r="D2" s="52"/>
      <c r="E2" s="52"/>
      <c r="F2" s="52"/>
      <c r="G2" s="52"/>
      <c r="H2" s="12"/>
    </row>
    <row r="3" spans="1:13" x14ac:dyDescent="0.2">
      <c r="A3" s="53" t="s">
        <v>12</v>
      </c>
      <c r="B3" s="53"/>
      <c r="C3" s="53"/>
      <c r="D3" s="53"/>
      <c r="E3" s="22" t="s">
        <v>13</v>
      </c>
      <c r="F3" s="23" t="s">
        <v>14</v>
      </c>
      <c r="G3" s="23" t="s">
        <v>15</v>
      </c>
      <c r="H3" s="23" t="s">
        <v>21</v>
      </c>
      <c r="I3" s="23" t="s">
        <v>22</v>
      </c>
      <c r="J3" s="23" t="s">
        <v>23</v>
      </c>
      <c r="K3" s="23" t="s">
        <v>24</v>
      </c>
      <c r="L3" s="23" t="s">
        <v>25</v>
      </c>
      <c r="M3" s="24" t="s">
        <v>16</v>
      </c>
    </row>
    <row r="4" spans="1:13" x14ac:dyDescent="0.2">
      <c r="A4" s="50" t="str">
        <f>'[7]RFP Submittal'!A4</f>
        <v>Acceleron Learning</v>
      </c>
      <c r="B4" s="50"/>
      <c r="C4" s="50"/>
      <c r="D4" s="50"/>
      <c r="E4" s="25">
        <v>12</v>
      </c>
      <c r="F4" s="25">
        <v>16</v>
      </c>
      <c r="G4" s="25">
        <v>15</v>
      </c>
      <c r="H4" s="25">
        <v>10</v>
      </c>
      <c r="I4" s="25">
        <v>5</v>
      </c>
      <c r="J4" s="25">
        <v>8</v>
      </c>
      <c r="K4" s="25">
        <v>15</v>
      </c>
      <c r="L4" s="25">
        <v>3</v>
      </c>
      <c r="M4" s="26">
        <f t="shared" ref="M4:M17" si="0">SUM(F4:L4)</f>
        <v>72</v>
      </c>
    </row>
    <row r="5" spans="1:13" x14ac:dyDescent="0.2">
      <c r="A5" s="50" t="str">
        <f>'[7]RFP Submittal'!A5</f>
        <v>Capstone</v>
      </c>
      <c r="B5" s="50"/>
      <c r="C5" s="50"/>
      <c r="D5" s="50"/>
      <c r="E5" s="25">
        <v>12</v>
      </c>
      <c r="F5" s="25">
        <v>12</v>
      </c>
      <c r="G5" s="25">
        <v>15</v>
      </c>
      <c r="H5" s="25">
        <v>8</v>
      </c>
      <c r="I5" s="25">
        <v>5</v>
      </c>
      <c r="J5" s="25">
        <v>10</v>
      </c>
      <c r="K5" s="25">
        <v>15</v>
      </c>
      <c r="L5" s="25">
        <v>2</v>
      </c>
      <c r="M5" s="26">
        <f t="shared" si="0"/>
        <v>67</v>
      </c>
    </row>
    <row r="6" spans="1:13" x14ac:dyDescent="0.2">
      <c r="A6" s="50" t="str">
        <f>'[7]RFP Submittal'!A6</f>
        <v>Com Psych</v>
      </c>
      <c r="B6" s="50"/>
      <c r="C6" s="50"/>
      <c r="D6" s="50"/>
      <c r="E6" s="25">
        <v>16</v>
      </c>
      <c r="F6" s="25">
        <v>20</v>
      </c>
      <c r="G6" s="25">
        <v>15</v>
      </c>
      <c r="H6" s="25">
        <v>8</v>
      </c>
      <c r="I6" s="25">
        <v>5</v>
      </c>
      <c r="J6" s="25">
        <v>10</v>
      </c>
      <c r="K6" s="25">
        <v>15</v>
      </c>
      <c r="L6" s="25">
        <v>5</v>
      </c>
      <c r="M6" s="26">
        <f t="shared" si="0"/>
        <v>78</v>
      </c>
    </row>
    <row r="7" spans="1:13" x14ac:dyDescent="0.2">
      <c r="A7" s="50" t="str">
        <f>'[7]RFP Submittal'!A7</f>
        <v>Deer Oaks EAP Services</v>
      </c>
      <c r="B7" s="50"/>
      <c r="C7" s="50"/>
      <c r="D7" s="50"/>
      <c r="E7" s="25">
        <v>16</v>
      </c>
      <c r="F7" s="25">
        <v>20</v>
      </c>
      <c r="G7" s="25">
        <v>15</v>
      </c>
      <c r="H7" s="25">
        <v>8</v>
      </c>
      <c r="I7" s="25">
        <v>5</v>
      </c>
      <c r="J7" s="25">
        <v>10</v>
      </c>
      <c r="K7" s="25">
        <v>15</v>
      </c>
      <c r="L7" s="25">
        <v>5</v>
      </c>
      <c r="M7" s="26">
        <f t="shared" si="0"/>
        <v>78</v>
      </c>
    </row>
    <row r="8" spans="1:13" x14ac:dyDescent="0.2">
      <c r="A8" s="50" t="str">
        <f>'[7]RFP Submittal'!A8</f>
        <v>ID Watchdog</v>
      </c>
      <c r="B8" s="50"/>
      <c r="C8" s="50"/>
      <c r="D8" s="50"/>
      <c r="E8" s="25">
        <v>8</v>
      </c>
      <c r="F8" s="25">
        <v>20</v>
      </c>
      <c r="G8" s="25">
        <v>15</v>
      </c>
      <c r="H8" s="25">
        <v>10</v>
      </c>
      <c r="I8" s="25">
        <v>2</v>
      </c>
      <c r="J8" s="25">
        <v>8</v>
      </c>
      <c r="K8" s="25">
        <v>9</v>
      </c>
      <c r="L8" s="25">
        <v>3</v>
      </c>
      <c r="M8" s="26">
        <f t="shared" si="0"/>
        <v>67</v>
      </c>
    </row>
    <row r="9" spans="1:13" x14ac:dyDescent="0.2">
      <c r="A9" s="50" t="str">
        <f>'[7]RFP Submittal'!A9</f>
        <v>InfoArmor</v>
      </c>
      <c r="B9" s="50"/>
      <c r="C9" s="50"/>
      <c r="D9" s="50"/>
      <c r="E9" s="25">
        <v>4</v>
      </c>
      <c r="F9" s="25">
        <v>20</v>
      </c>
      <c r="G9" s="25">
        <v>15</v>
      </c>
      <c r="H9" s="25">
        <v>8</v>
      </c>
      <c r="I9" s="25">
        <v>4</v>
      </c>
      <c r="J9" s="25">
        <v>8</v>
      </c>
      <c r="K9" s="25">
        <v>9</v>
      </c>
      <c r="L9" s="25">
        <v>3</v>
      </c>
      <c r="M9" s="26">
        <f t="shared" si="0"/>
        <v>67</v>
      </c>
    </row>
    <row r="10" spans="1:13" x14ac:dyDescent="0.2">
      <c r="A10" s="50" t="str">
        <f>'[7]RFP Submittal'!A10</f>
        <v>Innovative Therapy</v>
      </c>
      <c r="B10" s="50"/>
      <c r="C10" s="50"/>
      <c r="D10" s="50"/>
      <c r="E10" s="25">
        <v>4</v>
      </c>
      <c r="F10" s="25">
        <v>12</v>
      </c>
      <c r="G10" s="25">
        <v>6</v>
      </c>
      <c r="H10" s="25">
        <v>6</v>
      </c>
      <c r="I10" s="25">
        <v>4</v>
      </c>
      <c r="J10" s="25">
        <v>6</v>
      </c>
      <c r="K10" s="25">
        <v>6</v>
      </c>
      <c r="L10" s="25">
        <v>1</v>
      </c>
      <c r="M10" s="26">
        <f t="shared" si="0"/>
        <v>41</v>
      </c>
    </row>
    <row r="11" spans="1:13" x14ac:dyDescent="0.2">
      <c r="A11" s="50" t="str">
        <f>'[7]RFP Submittal'!A11</f>
        <v>Karelia Health</v>
      </c>
      <c r="B11" s="50"/>
      <c r="C11" s="50"/>
      <c r="D11" s="50"/>
      <c r="E11" s="25">
        <v>8</v>
      </c>
      <c r="F11" s="25">
        <v>20</v>
      </c>
      <c r="G11" s="25">
        <v>15</v>
      </c>
      <c r="H11" s="25">
        <v>10</v>
      </c>
      <c r="I11" s="25">
        <v>4</v>
      </c>
      <c r="J11" s="25">
        <v>10</v>
      </c>
      <c r="K11" s="25">
        <v>15</v>
      </c>
      <c r="L11" s="25">
        <v>1</v>
      </c>
      <c r="M11" s="26">
        <f t="shared" si="0"/>
        <v>75</v>
      </c>
    </row>
    <row r="12" spans="1:13" x14ac:dyDescent="0.2">
      <c r="A12" s="50" t="str">
        <f>'[7]RFP Submittal'!A12</f>
        <v>Maxim Health Systems</v>
      </c>
      <c r="B12" s="50"/>
      <c r="C12" s="50"/>
      <c r="D12" s="50"/>
      <c r="E12" s="25">
        <v>4</v>
      </c>
      <c r="F12" s="25">
        <v>20</v>
      </c>
      <c r="G12" s="25">
        <v>15</v>
      </c>
      <c r="H12" s="25">
        <v>8</v>
      </c>
      <c r="I12" s="25">
        <v>2</v>
      </c>
      <c r="J12" s="25">
        <v>8</v>
      </c>
      <c r="K12" s="25">
        <v>15</v>
      </c>
      <c r="L12" s="25">
        <v>1</v>
      </c>
      <c r="M12" s="26">
        <f t="shared" si="0"/>
        <v>69</v>
      </c>
    </row>
    <row r="13" spans="1:13" x14ac:dyDescent="0.2">
      <c r="A13" s="50" t="str">
        <f>'[7]RFP Submittal'!A13</f>
        <v>Onlife Health</v>
      </c>
      <c r="B13" s="50"/>
      <c r="C13" s="50"/>
      <c r="D13" s="50"/>
      <c r="E13" s="25">
        <v>8</v>
      </c>
      <c r="F13" s="25">
        <v>16</v>
      </c>
      <c r="G13" s="25">
        <v>15</v>
      </c>
      <c r="H13" s="25">
        <v>8</v>
      </c>
      <c r="I13" s="25">
        <v>4</v>
      </c>
      <c r="J13" s="25">
        <v>8</v>
      </c>
      <c r="K13" s="25">
        <v>12</v>
      </c>
      <c r="L13" s="25">
        <v>1</v>
      </c>
      <c r="M13" s="26">
        <f t="shared" si="0"/>
        <v>64</v>
      </c>
    </row>
    <row r="14" spans="1:13" x14ac:dyDescent="0.2">
      <c r="A14" s="50" t="str">
        <f>'[7]RFP Submittal'!A14</f>
        <v>UTEAP</v>
      </c>
      <c r="B14" s="50"/>
      <c r="C14" s="50"/>
      <c r="D14" s="50"/>
      <c r="E14" s="25">
        <v>16</v>
      </c>
      <c r="F14" s="25">
        <v>20</v>
      </c>
      <c r="G14" s="25">
        <v>15</v>
      </c>
      <c r="H14" s="25">
        <v>10</v>
      </c>
      <c r="I14" s="25">
        <v>5</v>
      </c>
      <c r="J14" s="25">
        <v>10</v>
      </c>
      <c r="K14" s="25">
        <v>15</v>
      </c>
      <c r="L14" s="25">
        <v>5</v>
      </c>
      <c r="M14" s="26">
        <f t="shared" si="0"/>
        <v>80</v>
      </c>
    </row>
    <row r="15" spans="1:13" x14ac:dyDescent="0.2">
      <c r="A15" s="50" t="str">
        <f>'[7]RFP Submittal'!A15</f>
        <v>Virgin Plus</v>
      </c>
      <c r="B15" s="50"/>
      <c r="C15" s="50"/>
      <c r="D15" s="50"/>
      <c r="E15" s="25">
        <v>8</v>
      </c>
      <c r="F15" s="25">
        <v>20</v>
      </c>
      <c r="G15" s="25">
        <v>15</v>
      </c>
      <c r="H15" s="25">
        <v>10</v>
      </c>
      <c r="I15" s="25">
        <v>5</v>
      </c>
      <c r="J15" s="25">
        <v>10</v>
      </c>
      <c r="K15" s="25">
        <v>15</v>
      </c>
      <c r="L15" s="25">
        <v>4</v>
      </c>
      <c r="M15" s="26">
        <f t="shared" si="0"/>
        <v>79</v>
      </c>
    </row>
    <row r="16" spans="1:13" x14ac:dyDescent="0.2">
      <c r="A16" s="50" t="str">
        <f>'[7]RFP Submittal'!A16</f>
        <v>Vivarae</v>
      </c>
      <c r="B16" s="50"/>
      <c r="C16" s="50"/>
      <c r="D16" s="50"/>
      <c r="E16" s="25">
        <v>12</v>
      </c>
      <c r="F16" s="25">
        <v>20</v>
      </c>
      <c r="G16" s="25">
        <v>15</v>
      </c>
      <c r="H16" s="25">
        <v>10</v>
      </c>
      <c r="I16" s="25">
        <v>5</v>
      </c>
      <c r="J16" s="25">
        <v>10</v>
      </c>
      <c r="K16" s="25">
        <v>15</v>
      </c>
      <c r="L16" s="25">
        <v>3</v>
      </c>
      <c r="M16" s="26">
        <f t="shared" si="0"/>
        <v>78</v>
      </c>
    </row>
    <row r="17" spans="1:13" x14ac:dyDescent="0.2">
      <c r="A17" s="50" t="str">
        <f>'[7]RFP Submittal'!A17</f>
        <v>WellRight</v>
      </c>
      <c r="B17" s="50"/>
      <c r="C17" s="50"/>
      <c r="D17" s="50"/>
      <c r="E17" s="25">
        <v>12</v>
      </c>
      <c r="F17" s="25">
        <v>20</v>
      </c>
      <c r="G17" s="25">
        <v>15</v>
      </c>
      <c r="H17" s="25">
        <v>10</v>
      </c>
      <c r="I17" s="25">
        <v>5</v>
      </c>
      <c r="J17" s="25">
        <v>10</v>
      </c>
      <c r="K17" s="25">
        <v>15</v>
      </c>
      <c r="L17" s="25">
        <v>3</v>
      </c>
      <c r="M17" s="26">
        <f t="shared" si="0"/>
        <v>78</v>
      </c>
    </row>
  </sheetData>
  <mergeCells count="17">
    <mergeCell ref="A7:D7"/>
    <mergeCell ref="A6:D6"/>
    <mergeCell ref="A1:H1"/>
    <mergeCell ref="C2:G2"/>
    <mergeCell ref="A3:D3"/>
    <mergeCell ref="A4:D4"/>
    <mergeCell ref="A5:D5"/>
    <mergeCell ref="A8:D8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A3" sqref="A3"/>
    </sheetView>
  </sheetViews>
  <sheetFormatPr defaultRowHeight="15" x14ac:dyDescent="0.2"/>
  <cols>
    <col min="1" max="1" width="42.5703125" style="1" customWidth="1"/>
    <col min="2" max="9" width="7.5703125" style="1" customWidth="1"/>
    <col min="10" max="10" width="10.42578125" style="1" bestFit="1" customWidth="1"/>
    <col min="11" max="11" width="7.5703125" style="1" customWidth="1"/>
    <col min="12" max="12" width="10.42578125" style="1" bestFit="1" customWidth="1"/>
    <col min="13" max="14" width="14.85546875" style="1" customWidth="1"/>
    <col min="15" max="16384" width="9.140625" style="1"/>
  </cols>
  <sheetData>
    <row r="1" spans="1:12" ht="15.75" x14ac:dyDescent="0.25">
      <c r="A1" s="55" t="s">
        <v>17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2" ht="26.25" customHeight="1" x14ac:dyDescent="0.2">
      <c r="A2" s="56" t="s">
        <v>26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2" ht="15.75" thickBot="1" x14ac:dyDescent="0.25">
      <c r="I3" s="2"/>
      <c r="J3" s="2"/>
      <c r="K3" s="2"/>
      <c r="L3" s="2"/>
    </row>
    <row r="4" spans="1:12" s="7" customFormat="1" ht="124.5" customHeight="1" thickBot="1" x14ac:dyDescent="0.25">
      <c r="A4" s="3" t="s">
        <v>1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11" t="s">
        <v>11</v>
      </c>
      <c r="I4" s="5" t="s">
        <v>2</v>
      </c>
      <c r="J4" s="6" t="s">
        <v>4</v>
      </c>
    </row>
    <row r="5" spans="1:12" ht="16.5" customHeight="1" x14ac:dyDescent="0.2">
      <c r="A5" s="8" t="str">
        <f>'7'!A4:D4</f>
        <v>Acceleron Learning</v>
      </c>
      <c r="B5" s="9">
        <f>'1'!M4</f>
        <v>56</v>
      </c>
      <c r="C5" s="9">
        <f>'2'!M4</f>
        <v>80</v>
      </c>
      <c r="D5" s="9">
        <f>'3'!M4</f>
        <v>71.5</v>
      </c>
      <c r="E5" s="9">
        <f>'4'!M4</f>
        <v>56.2</v>
      </c>
      <c r="F5" s="9">
        <f>'5'!M4</f>
        <v>63.599999999999994</v>
      </c>
      <c r="G5" s="9">
        <f>'6'!M4</f>
        <v>60</v>
      </c>
      <c r="H5" s="27">
        <f>'7'!M4</f>
        <v>72</v>
      </c>
      <c r="I5" s="9">
        <f>AVERAGE(B5:H5)</f>
        <v>65.614285714285714</v>
      </c>
      <c r="J5" s="10">
        <f>RANK(I5,$I$5:$I$18,0)</f>
        <v>2</v>
      </c>
    </row>
    <row r="6" spans="1:12" ht="16.5" customHeight="1" x14ac:dyDescent="0.2">
      <c r="A6" s="8" t="str">
        <f>'7'!A5:D5</f>
        <v>Capstone</v>
      </c>
      <c r="B6" s="9">
        <f>'1'!M5</f>
        <v>54</v>
      </c>
      <c r="C6" s="9">
        <f>'2'!M5</f>
        <v>16</v>
      </c>
      <c r="D6" s="9">
        <f>'3'!M5</f>
        <v>55</v>
      </c>
      <c r="E6" s="9">
        <f>'4'!M5</f>
        <v>39.700000000000003</v>
      </c>
      <c r="F6" s="9">
        <f>'5'!M5</f>
        <v>54.3</v>
      </c>
      <c r="G6" s="9">
        <f>'6'!M5</f>
        <v>59.5</v>
      </c>
      <c r="H6" s="27">
        <f>'7'!M5</f>
        <v>67</v>
      </c>
      <c r="I6" s="9">
        <f t="shared" ref="I6:I18" si="0">AVERAGE(B6:H6)</f>
        <v>49.357142857142854</v>
      </c>
      <c r="J6" s="10">
        <f t="shared" ref="J6:J18" si="1">RANK(I6,$I$5:$I$18,0)</f>
        <v>8</v>
      </c>
    </row>
    <row r="7" spans="1:12" ht="16.5" customHeight="1" x14ac:dyDescent="0.2">
      <c r="A7" s="8" t="str">
        <f>'7'!A6:D6</f>
        <v>Com Psych</v>
      </c>
      <c r="B7" s="9">
        <f>'1'!M6</f>
        <v>80</v>
      </c>
      <c r="C7" s="9">
        <f>'2'!M6</f>
        <v>64</v>
      </c>
      <c r="D7" s="9">
        <f>'3'!M6</f>
        <v>50.7</v>
      </c>
      <c r="E7" s="9">
        <f>'4'!M6</f>
        <v>49.600000000000009</v>
      </c>
      <c r="F7" s="9">
        <f>'5'!M6</f>
        <v>70.7</v>
      </c>
      <c r="G7" s="9">
        <f>'6'!M6</f>
        <v>64</v>
      </c>
      <c r="H7" s="27">
        <f>'7'!M6</f>
        <v>78</v>
      </c>
      <c r="I7" s="9">
        <f t="shared" si="0"/>
        <v>65.285714285714292</v>
      </c>
      <c r="J7" s="10">
        <f t="shared" si="1"/>
        <v>3</v>
      </c>
    </row>
    <row r="8" spans="1:12" x14ac:dyDescent="0.2">
      <c r="A8" s="8" t="str">
        <f>'7'!A7:D7</f>
        <v>Deer Oaks EAP Services</v>
      </c>
      <c r="B8" s="9">
        <f>'1'!M7</f>
        <v>75</v>
      </c>
      <c r="C8" s="9">
        <f>'2'!M7</f>
        <v>32</v>
      </c>
      <c r="D8" s="9">
        <f>'3'!M7</f>
        <v>39</v>
      </c>
      <c r="E8" s="9">
        <f>'4'!M7</f>
        <v>61.199999999999996</v>
      </c>
      <c r="F8" s="9">
        <f>'5'!M7</f>
        <v>67.2</v>
      </c>
      <c r="G8" s="9">
        <f>'6'!M7</f>
        <v>67</v>
      </c>
      <c r="H8" s="27">
        <f>'7'!M7</f>
        <v>78</v>
      </c>
      <c r="I8" s="9">
        <f t="shared" si="0"/>
        <v>59.914285714285711</v>
      </c>
      <c r="J8" s="10">
        <f t="shared" si="1"/>
        <v>4</v>
      </c>
    </row>
    <row r="9" spans="1:12" x14ac:dyDescent="0.2">
      <c r="A9" s="8" t="str">
        <f>'7'!A8:D8</f>
        <v>ID Watchdog</v>
      </c>
      <c r="B9" s="9">
        <f>'1'!M8</f>
        <v>33</v>
      </c>
      <c r="C9" s="9">
        <f>'2'!M8</f>
        <v>0</v>
      </c>
      <c r="D9" s="9">
        <f>'3'!M8</f>
        <v>0</v>
      </c>
      <c r="E9" s="9">
        <f>'4'!M8</f>
        <v>0</v>
      </c>
      <c r="F9" s="9">
        <f>'5'!M8</f>
        <v>0</v>
      </c>
      <c r="G9" s="9">
        <f>'6'!M8</f>
        <v>70</v>
      </c>
      <c r="H9" s="27">
        <f>'7'!M8</f>
        <v>67</v>
      </c>
      <c r="I9" s="9">
        <f t="shared" si="0"/>
        <v>24.285714285714285</v>
      </c>
      <c r="J9" s="10">
        <f t="shared" si="1"/>
        <v>13</v>
      </c>
    </row>
    <row r="10" spans="1:12" x14ac:dyDescent="0.2">
      <c r="A10" s="8" t="str">
        <f>'7'!A9:D9</f>
        <v>InfoArmor</v>
      </c>
      <c r="B10" s="9">
        <f>'1'!M9</f>
        <v>59</v>
      </c>
      <c r="C10" s="9">
        <f>'2'!M9</f>
        <v>0</v>
      </c>
      <c r="D10" s="9">
        <f>'3'!M9</f>
        <v>0</v>
      </c>
      <c r="E10" s="9">
        <f>'4'!M9</f>
        <v>34</v>
      </c>
      <c r="F10" s="9">
        <f>'5'!M9</f>
        <v>0</v>
      </c>
      <c r="G10" s="9">
        <f>'6'!M9</f>
        <v>62</v>
      </c>
      <c r="H10" s="27">
        <f>'7'!M9</f>
        <v>67</v>
      </c>
      <c r="I10" s="9">
        <f t="shared" si="0"/>
        <v>31.714285714285715</v>
      </c>
      <c r="J10" s="10">
        <f t="shared" si="1"/>
        <v>12</v>
      </c>
    </row>
    <row r="11" spans="1:12" x14ac:dyDescent="0.2">
      <c r="A11" s="8" t="str">
        <f>'7'!A10:D10</f>
        <v>Innovative Therapy</v>
      </c>
      <c r="B11" s="9">
        <f>'1'!M10</f>
        <v>33</v>
      </c>
      <c r="C11" s="9">
        <f>'2'!M10</f>
        <v>0</v>
      </c>
      <c r="D11" s="9">
        <f>'3'!M10</f>
        <v>0</v>
      </c>
      <c r="E11" s="9">
        <f>'4'!M10</f>
        <v>28</v>
      </c>
      <c r="F11" s="9">
        <f>'5'!M10</f>
        <v>0</v>
      </c>
      <c r="G11" s="9">
        <f>'6'!M10</f>
        <v>46</v>
      </c>
      <c r="H11" s="27">
        <f>'7'!M10</f>
        <v>41</v>
      </c>
      <c r="I11" s="9">
        <f t="shared" si="0"/>
        <v>21.142857142857142</v>
      </c>
      <c r="J11" s="10">
        <f t="shared" si="1"/>
        <v>14</v>
      </c>
    </row>
    <row r="12" spans="1:12" x14ac:dyDescent="0.2">
      <c r="A12" s="8" t="str">
        <f>'7'!A11:D11</f>
        <v>Karelia Health</v>
      </c>
      <c r="B12" s="9">
        <f>'1'!M11</f>
        <v>58</v>
      </c>
      <c r="C12" s="9">
        <f>'2'!M11</f>
        <v>32</v>
      </c>
      <c r="D12" s="9">
        <f>'3'!M11</f>
        <v>0</v>
      </c>
      <c r="E12" s="9">
        <f>'4'!M11</f>
        <v>51.5</v>
      </c>
      <c r="F12" s="9">
        <f>'5'!M11</f>
        <v>4.8</v>
      </c>
      <c r="G12" s="9">
        <f>'6'!M11</f>
        <v>62.5</v>
      </c>
      <c r="H12" s="27">
        <f>'7'!M11</f>
        <v>75</v>
      </c>
      <c r="I12" s="9">
        <f t="shared" si="0"/>
        <v>40.542857142857144</v>
      </c>
      <c r="J12" s="10">
        <f t="shared" si="1"/>
        <v>11</v>
      </c>
    </row>
    <row r="13" spans="1:12" x14ac:dyDescent="0.2">
      <c r="A13" s="8" t="str">
        <f>'7'!A12:D12</f>
        <v>Maxim Health Systems</v>
      </c>
      <c r="B13" s="9">
        <f>'1'!M12</f>
        <v>56</v>
      </c>
      <c r="C13" s="9">
        <f>'2'!M12</f>
        <v>32</v>
      </c>
      <c r="D13" s="9">
        <f>'3'!M12</f>
        <v>0</v>
      </c>
      <c r="E13" s="9">
        <f>'4'!M12</f>
        <v>50.5</v>
      </c>
      <c r="F13" s="9">
        <f>'5'!M12</f>
        <v>34</v>
      </c>
      <c r="G13" s="9">
        <f>'6'!M12</f>
        <v>62.5</v>
      </c>
      <c r="H13" s="27">
        <f>'7'!M12</f>
        <v>69</v>
      </c>
      <c r="I13" s="9">
        <f t="shared" si="0"/>
        <v>43.428571428571431</v>
      </c>
      <c r="J13" s="10">
        <f t="shared" si="1"/>
        <v>9</v>
      </c>
    </row>
    <row r="14" spans="1:12" x14ac:dyDescent="0.2">
      <c r="A14" s="8" t="str">
        <f>'7'!A13:D13</f>
        <v>Onlife Health</v>
      </c>
      <c r="B14" s="9">
        <f>'1'!M13</f>
        <v>70</v>
      </c>
      <c r="C14" s="9">
        <f>'2'!M13</f>
        <v>48</v>
      </c>
      <c r="D14" s="9">
        <f>'3'!M13</f>
        <v>10</v>
      </c>
      <c r="E14" s="9">
        <f>'4'!M13</f>
        <v>76.399999999999991</v>
      </c>
      <c r="F14" s="9">
        <f>'5'!M13</f>
        <v>49.699999999999996</v>
      </c>
      <c r="G14" s="9">
        <f>'6'!M13</f>
        <v>70</v>
      </c>
      <c r="H14" s="27">
        <f>'7'!M13</f>
        <v>64</v>
      </c>
      <c r="I14" s="9">
        <f t="shared" si="0"/>
        <v>55.442857142857136</v>
      </c>
      <c r="J14" s="10">
        <f t="shared" si="1"/>
        <v>5</v>
      </c>
    </row>
    <row r="15" spans="1:12" x14ac:dyDescent="0.2">
      <c r="A15" s="8" t="str">
        <f>'7'!A14:D14</f>
        <v>UTEAP</v>
      </c>
      <c r="B15" s="9">
        <f>'1'!M14</f>
        <v>54</v>
      </c>
      <c r="C15" s="9">
        <f>'2'!M14</f>
        <v>64</v>
      </c>
      <c r="D15" s="9">
        <f>'3'!M14</f>
        <v>68.400000000000006</v>
      </c>
      <c r="E15" s="9">
        <f>'4'!M14</f>
        <v>58.9</v>
      </c>
      <c r="F15" s="9">
        <f>'5'!M14</f>
        <v>68.900000000000006</v>
      </c>
      <c r="G15" s="9">
        <f>'6'!M14</f>
        <v>74</v>
      </c>
      <c r="H15" s="27">
        <f>'7'!M14</f>
        <v>80</v>
      </c>
      <c r="I15" s="9">
        <f t="shared" si="0"/>
        <v>66.885714285714286</v>
      </c>
      <c r="J15" s="10">
        <f t="shared" si="1"/>
        <v>1</v>
      </c>
    </row>
    <row r="16" spans="1:12" x14ac:dyDescent="0.2">
      <c r="A16" s="8" t="str">
        <f>'7'!A15:D15</f>
        <v>Virgin Plus</v>
      </c>
      <c r="B16" s="9">
        <f>'1'!M15</f>
        <v>53</v>
      </c>
      <c r="C16" s="9">
        <f>'2'!M15</f>
        <v>0</v>
      </c>
      <c r="D16" s="9">
        <f>'3'!M15</f>
        <v>24</v>
      </c>
      <c r="E16" s="9">
        <f>'4'!M15</f>
        <v>66.5</v>
      </c>
      <c r="F16" s="9">
        <f>'5'!M15</f>
        <v>0</v>
      </c>
      <c r="G16" s="9">
        <f>'6'!M15</f>
        <v>76</v>
      </c>
      <c r="H16" s="27">
        <f>'7'!M15</f>
        <v>79</v>
      </c>
      <c r="I16" s="9">
        <f t="shared" si="0"/>
        <v>42.642857142857146</v>
      </c>
      <c r="J16" s="10">
        <f t="shared" si="1"/>
        <v>10</v>
      </c>
    </row>
    <row r="17" spans="1:10" x14ac:dyDescent="0.2">
      <c r="A17" s="8" t="str">
        <f>'7'!A16:D16</f>
        <v>Vivarae</v>
      </c>
      <c r="B17" s="9">
        <f>'1'!M16</f>
        <v>59</v>
      </c>
      <c r="C17" s="9">
        <f>'2'!M16</f>
        <v>48</v>
      </c>
      <c r="D17" s="9">
        <f>'3'!M16</f>
        <v>27</v>
      </c>
      <c r="E17" s="9">
        <f>'4'!M16</f>
        <v>73.2</v>
      </c>
      <c r="F17" s="9">
        <f>'5'!M16</f>
        <v>17.600000000000001</v>
      </c>
      <c r="G17" s="9">
        <f>'6'!M16</f>
        <v>67</v>
      </c>
      <c r="H17" s="27">
        <f>'7'!M16</f>
        <v>78</v>
      </c>
      <c r="I17" s="9">
        <f t="shared" si="0"/>
        <v>52.828571428571422</v>
      </c>
      <c r="J17" s="10">
        <f t="shared" si="1"/>
        <v>6</v>
      </c>
    </row>
    <row r="18" spans="1:10" x14ac:dyDescent="0.2">
      <c r="A18" s="8" t="str">
        <f>'7'!A17:D17</f>
        <v>WellRight</v>
      </c>
      <c r="B18" s="9">
        <f>'1'!M17</f>
        <v>59</v>
      </c>
      <c r="C18" s="9">
        <f>'2'!M17</f>
        <v>32</v>
      </c>
      <c r="D18" s="9">
        <f>'3'!M17</f>
        <v>31</v>
      </c>
      <c r="E18" s="9">
        <f>'4'!M17</f>
        <v>69</v>
      </c>
      <c r="F18" s="9">
        <f>'5'!M17</f>
        <v>23.799999999999997</v>
      </c>
      <c r="G18" s="9">
        <f>'6'!M17</f>
        <v>73.5</v>
      </c>
      <c r="H18" s="27">
        <f>'7'!M17</f>
        <v>78</v>
      </c>
      <c r="I18" s="9">
        <f t="shared" si="0"/>
        <v>52.328571428571429</v>
      </c>
      <c r="J18" s="10">
        <f t="shared" si="1"/>
        <v>7</v>
      </c>
    </row>
  </sheetData>
  <mergeCells count="2">
    <mergeCell ref="A1:L1"/>
    <mergeCell ref="A2:L2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H24" sqref="H24"/>
    </sheetView>
  </sheetViews>
  <sheetFormatPr defaultRowHeight="15" x14ac:dyDescent="0.2"/>
  <cols>
    <col min="1" max="1" width="42.5703125" style="1" customWidth="1"/>
    <col min="2" max="2" width="7.5703125" style="1" customWidth="1"/>
    <col min="3" max="4" width="10.42578125" style="1" bestFit="1" customWidth="1"/>
    <col min="5" max="16384" width="9.140625" style="1"/>
  </cols>
  <sheetData>
    <row r="1" spans="1:4" ht="15.75" x14ac:dyDescent="0.25">
      <c r="A1" s="55" t="s">
        <v>18</v>
      </c>
      <c r="B1" s="55"/>
      <c r="C1" s="55"/>
      <c r="D1" s="55"/>
    </row>
    <row r="2" spans="1:4" ht="48.75" customHeight="1" x14ac:dyDescent="0.2">
      <c r="A2" s="56" t="str">
        <f>Technical!A2</f>
        <v>RFP730-16057 Employee Wellness Program</v>
      </c>
      <c r="B2" s="56"/>
      <c r="C2" s="56"/>
      <c r="D2" s="56"/>
    </row>
    <row r="3" spans="1:4" ht="15.75" thickBot="1" x14ac:dyDescent="0.25">
      <c r="B3" s="2"/>
      <c r="C3" s="2"/>
    </row>
    <row r="4" spans="1:4" s="7" customFormat="1" ht="124.5" customHeight="1" thickBot="1" x14ac:dyDescent="0.25">
      <c r="A4" s="3" t="s">
        <v>1</v>
      </c>
      <c r="B4" s="11" t="s">
        <v>11</v>
      </c>
      <c r="C4" s="5" t="s">
        <v>19</v>
      </c>
      <c r="D4" s="6" t="s">
        <v>4</v>
      </c>
    </row>
    <row r="5" spans="1:4" ht="16.5" customHeight="1" x14ac:dyDescent="0.2">
      <c r="A5" s="8" t="str">
        <f>'7'!A4:D4</f>
        <v>Acceleron Learning</v>
      </c>
      <c r="B5" s="9">
        <f>'7'!E4</f>
        <v>12</v>
      </c>
      <c r="C5" s="9">
        <f>AVERAGE(B5)</f>
        <v>12</v>
      </c>
      <c r="D5" s="10">
        <f>RANK(C5,$C$5:$C$18,0)</f>
        <v>4</v>
      </c>
    </row>
    <row r="6" spans="1:4" ht="16.5" customHeight="1" x14ac:dyDescent="0.2">
      <c r="A6" s="8" t="str">
        <f>'7'!A5:D5</f>
        <v>Capstone</v>
      </c>
      <c r="B6" s="9">
        <f>'7'!E5</f>
        <v>12</v>
      </c>
      <c r="C6" s="9">
        <f t="shared" ref="C6:C7" si="0">AVERAGE(B6)</f>
        <v>12</v>
      </c>
      <c r="D6" s="10">
        <f t="shared" ref="D6:D18" si="1">RANK(C6,$C$5:$C$18,0)</f>
        <v>4</v>
      </c>
    </row>
    <row r="7" spans="1:4" ht="16.5" customHeight="1" x14ac:dyDescent="0.2">
      <c r="A7" s="8" t="str">
        <f>'7'!A6:D6</f>
        <v>Com Psych</v>
      </c>
      <c r="B7" s="9">
        <f>'7'!E6</f>
        <v>16</v>
      </c>
      <c r="C7" s="9">
        <f t="shared" si="0"/>
        <v>16</v>
      </c>
      <c r="D7" s="10">
        <f t="shared" si="1"/>
        <v>1</v>
      </c>
    </row>
    <row r="8" spans="1:4" x14ac:dyDescent="0.2">
      <c r="A8" s="8" t="str">
        <f>'7'!A7:D7</f>
        <v>Deer Oaks EAP Services</v>
      </c>
      <c r="B8" s="9">
        <f>'7'!E7</f>
        <v>16</v>
      </c>
      <c r="C8" s="9">
        <f t="shared" ref="C8:C18" si="2">AVERAGE(B8)</f>
        <v>16</v>
      </c>
      <c r="D8" s="10">
        <f t="shared" si="1"/>
        <v>1</v>
      </c>
    </row>
    <row r="9" spans="1:4" x14ac:dyDescent="0.2">
      <c r="A9" s="8" t="str">
        <f>'7'!A8:D8</f>
        <v>ID Watchdog</v>
      </c>
      <c r="B9" s="9">
        <f>'7'!E8</f>
        <v>8</v>
      </c>
      <c r="C9" s="9">
        <f t="shared" si="2"/>
        <v>8</v>
      </c>
      <c r="D9" s="10">
        <f t="shared" si="1"/>
        <v>8</v>
      </c>
    </row>
    <row r="10" spans="1:4" x14ac:dyDescent="0.2">
      <c r="A10" s="8" t="str">
        <f>'7'!A9:D9</f>
        <v>InfoArmor</v>
      </c>
      <c r="B10" s="9">
        <f>'7'!E9</f>
        <v>4</v>
      </c>
      <c r="C10" s="9">
        <f t="shared" si="2"/>
        <v>4</v>
      </c>
      <c r="D10" s="10">
        <f t="shared" si="1"/>
        <v>12</v>
      </c>
    </row>
    <row r="11" spans="1:4" x14ac:dyDescent="0.2">
      <c r="A11" s="8" t="str">
        <f>'7'!A10:D10</f>
        <v>Innovative Therapy</v>
      </c>
      <c r="B11" s="9">
        <f>'7'!E10</f>
        <v>4</v>
      </c>
      <c r="C11" s="9">
        <f t="shared" si="2"/>
        <v>4</v>
      </c>
      <c r="D11" s="10">
        <f t="shared" si="1"/>
        <v>12</v>
      </c>
    </row>
    <row r="12" spans="1:4" x14ac:dyDescent="0.2">
      <c r="A12" s="8" t="str">
        <f>'7'!A11:D11</f>
        <v>Karelia Health</v>
      </c>
      <c r="B12" s="9">
        <f>'7'!E11</f>
        <v>8</v>
      </c>
      <c r="C12" s="9">
        <f t="shared" si="2"/>
        <v>8</v>
      </c>
      <c r="D12" s="10">
        <f t="shared" si="1"/>
        <v>8</v>
      </c>
    </row>
    <row r="13" spans="1:4" x14ac:dyDescent="0.2">
      <c r="A13" s="8" t="str">
        <f>'7'!A12:D12</f>
        <v>Maxim Health Systems</v>
      </c>
      <c r="B13" s="9">
        <f>'7'!E12</f>
        <v>4</v>
      </c>
      <c r="C13" s="9">
        <f t="shared" si="2"/>
        <v>4</v>
      </c>
      <c r="D13" s="10">
        <f t="shared" si="1"/>
        <v>12</v>
      </c>
    </row>
    <row r="14" spans="1:4" x14ac:dyDescent="0.2">
      <c r="A14" s="8" t="str">
        <f>'7'!A13:D13</f>
        <v>Onlife Health</v>
      </c>
      <c r="B14" s="9">
        <f>'7'!E13</f>
        <v>8</v>
      </c>
      <c r="C14" s="9">
        <f t="shared" si="2"/>
        <v>8</v>
      </c>
      <c r="D14" s="10">
        <f t="shared" si="1"/>
        <v>8</v>
      </c>
    </row>
    <row r="15" spans="1:4" x14ac:dyDescent="0.2">
      <c r="A15" s="8" t="str">
        <f>'7'!A14:D14</f>
        <v>UTEAP</v>
      </c>
      <c r="B15" s="9">
        <f>'7'!E14</f>
        <v>16</v>
      </c>
      <c r="C15" s="9">
        <f t="shared" si="2"/>
        <v>16</v>
      </c>
      <c r="D15" s="10">
        <f t="shared" si="1"/>
        <v>1</v>
      </c>
    </row>
    <row r="16" spans="1:4" x14ac:dyDescent="0.2">
      <c r="A16" s="8" t="str">
        <f>'7'!A15:D15</f>
        <v>Virgin Plus</v>
      </c>
      <c r="B16" s="9">
        <f>'7'!E15</f>
        <v>8</v>
      </c>
      <c r="C16" s="9">
        <f t="shared" si="2"/>
        <v>8</v>
      </c>
      <c r="D16" s="10">
        <f t="shared" si="1"/>
        <v>8</v>
      </c>
    </row>
    <row r="17" spans="1:4" x14ac:dyDescent="0.2">
      <c r="A17" s="8" t="str">
        <f>'7'!A16:D16</f>
        <v>Vivarae</v>
      </c>
      <c r="B17" s="9">
        <f>'7'!E16</f>
        <v>12</v>
      </c>
      <c r="C17" s="9">
        <f t="shared" si="2"/>
        <v>12</v>
      </c>
      <c r="D17" s="10">
        <f t="shared" si="1"/>
        <v>4</v>
      </c>
    </row>
    <row r="18" spans="1:4" x14ac:dyDescent="0.2">
      <c r="A18" s="8" t="str">
        <f>'7'!A17:D17</f>
        <v>WellRight</v>
      </c>
      <c r="B18" s="9">
        <f>'7'!E17</f>
        <v>12</v>
      </c>
      <c r="C18" s="9">
        <f t="shared" si="2"/>
        <v>12</v>
      </c>
      <c r="D18" s="10">
        <f t="shared" si="1"/>
        <v>4</v>
      </c>
    </row>
  </sheetData>
  <mergeCells count="2">
    <mergeCell ref="A2:D2"/>
    <mergeCell ref="A1:D1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1</vt:lpstr>
      <vt:lpstr>2</vt:lpstr>
      <vt:lpstr>3</vt:lpstr>
      <vt:lpstr>4</vt:lpstr>
      <vt:lpstr>5</vt:lpstr>
      <vt:lpstr>6</vt:lpstr>
      <vt:lpstr>7</vt:lpstr>
      <vt:lpstr>Technical</vt:lpstr>
      <vt:lpstr>Non-Technical</vt:lpstr>
      <vt:lpstr>Summary</vt:lpstr>
      <vt:lpstr>Evaluation Matrix</vt:lpstr>
    </vt:vector>
  </TitlesOfParts>
  <Company>University of Houston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wsareval</dc:creator>
  <cp:lastModifiedBy>Phan, Liz</cp:lastModifiedBy>
  <cp:lastPrinted>2013-06-21T21:40:12Z</cp:lastPrinted>
  <dcterms:created xsi:type="dcterms:W3CDTF">2013-06-21T21:38:22Z</dcterms:created>
  <dcterms:modified xsi:type="dcterms:W3CDTF">2017-07-17T21:56:42Z</dcterms:modified>
</cp:coreProperties>
</file>