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40" yWindow="-120" windowWidth="17115" windowHeight="9795" activeTab="11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2" r:id="rId6"/>
    <sheet name="7" sheetId="11" r:id="rId7"/>
    <sheet name="8" sheetId="4" r:id="rId8"/>
    <sheet name="Technical" sheetId="1" r:id="rId9"/>
    <sheet name="Non-Technical" sheetId="6" r:id="rId10"/>
    <sheet name="Summary" sheetId="7" r:id="rId11"/>
    <sheet name="Evaluation Criteria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45621"/>
</workbook>
</file>

<file path=xl/calcChain.xml><?xml version="1.0" encoding="utf-8"?>
<calcChain xmlns="http://schemas.openxmlformats.org/spreadsheetml/2006/main">
  <c r="T11" i="13" l="1"/>
  <c r="Q11" i="13"/>
  <c r="N11" i="13"/>
  <c r="K11" i="13"/>
  <c r="U11" i="13" s="1"/>
  <c r="H11" i="13"/>
  <c r="E11" i="13"/>
  <c r="B11" i="13"/>
  <c r="T10" i="13"/>
  <c r="Q10" i="13"/>
  <c r="N10" i="13"/>
  <c r="K10" i="13"/>
  <c r="U10" i="13" s="1"/>
  <c r="H10" i="13"/>
  <c r="E10" i="13"/>
  <c r="B10" i="13"/>
  <c r="T9" i="13"/>
  <c r="Q9" i="13"/>
  <c r="N9" i="13"/>
  <c r="K9" i="13"/>
  <c r="U9" i="13" s="1"/>
  <c r="H9" i="13"/>
  <c r="E9" i="13"/>
  <c r="B9" i="13"/>
  <c r="T8" i="13"/>
  <c r="Q8" i="13"/>
  <c r="N8" i="13"/>
  <c r="K8" i="13"/>
  <c r="U8" i="13" s="1"/>
  <c r="H8" i="13"/>
  <c r="E8" i="13"/>
  <c r="B8" i="13"/>
  <c r="E1" i="13"/>
  <c r="K4" i="2" l="1"/>
  <c r="K4" i="4" l="1"/>
  <c r="G4" i="7" l="1"/>
  <c r="C4" i="7"/>
  <c r="D4" i="7"/>
  <c r="E4" i="7"/>
  <c r="F4" i="7"/>
  <c r="H4" i="7"/>
  <c r="I4" i="7"/>
  <c r="J7" i="4" l="1"/>
  <c r="I7" i="4"/>
  <c r="H7" i="4"/>
  <c r="G7" i="4"/>
  <c r="F7" i="4"/>
  <c r="K7" i="4" s="1"/>
  <c r="E7" i="4"/>
  <c r="B8" i="6" s="1"/>
  <c r="A7" i="4"/>
  <c r="J6" i="4"/>
  <c r="I6" i="4"/>
  <c r="H6" i="4"/>
  <c r="G6" i="4"/>
  <c r="F6" i="4"/>
  <c r="E6" i="4"/>
  <c r="B7" i="6" s="1"/>
  <c r="A6" i="4"/>
  <c r="J5" i="4"/>
  <c r="I5" i="4"/>
  <c r="H5" i="4"/>
  <c r="G5" i="4"/>
  <c r="F5" i="4"/>
  <c r="K5" i="4" s="1"/>
  <c r="E5" i="4"/>
  <c r="B6" i="6" s="1"/>
  <c r="A5" i="4"/>
  <c r="J4" i="4"/>
  <c r="I4" i="4"/>
  <c r="H4" i="4"/>
  <c r="G4" i="4"/>
  <c r="F4" i="4"/>
  <c r="E4" i="4"/>
  <c r="B5" i="6" s="1"/>
  <c r="A4" i="4"/>
  <c r="K6" i="4" l="1"/>
  <c r="J7" i="11"/>
  <c r="I7" i="11"/>
  <c r="H7" i="11"/>
  <c r="G7" i="11"/>
  <c r="F7" i="11"/>
  <c r="E7" i="11"/>
  <c r="A7" i="11"/>
  <c r="J6" i="11"/>
  <c r="I6" i="11"/>
  <c r="H6" i="11"/>
  <c r="G6" i="11"/>
  <c r="F6" i="11"/>
  <c r="E6" i="11"/>
  <c r="A6" i="11"/>
  <c r="J5" i="11"/>
  <c r="I5" i="11"/>
  <c r="H5" i="11"/>
  <c r="G5" i="11"/>
  <c r="F5" i="11"/>
  <c r="E5" i="11"/>
  <c r="A5" i="11"/>
  <c r="J4" i="11"/>
  <c r="I4" i="11"/>
  <c r="H4" i="11"/>
  <c r="G4" i="11"/>
  <c r="K4" i="11" s="1"/>
  <c r="F4" i="11"/>
  <c r="E4" i="11"/>
  <c r="A4" i="11"/>
  <c r="K5" i="11" l="1"/>
  <c r="K7" i="11"/>
  <c r="K6" i="11"/>
  <c r="J7" i="12"/>
  <c r="I7" i="12"/>
  <c r="H7" i="12"/>
  <c r="G7" i="12"/>
  <c r="F7" i="12"/>
  <c r="E7" i="12"/>
  <c r="A7" i="12"/>
  <c r="J6" i="12"/>
  <c r="I6" i="12"/>
  <c r="H6" i="12"/>
  <c r="G6" i="12"/>
  <c r="F6" i="12"/>
  <c r="E6" i="12"/>
  <c r="A6" i="12"/>
  <c r="J5" i="12"/>
  <c r="I5" i="12"/>
  <c r="H5" i="12"/>
  <c r="G5" i="12"/>
  <c r="F5" i="12"/>
  <c r="E5" i="12"/>
  <c r="A5" i="12"/>
  <c r="J4" i="12"/>
  <c r="I4" i="12"/>
  <c r="H4" i="12"/>
  <c r="G4" i="12"/>
  <c r="F4" i="12"/>
  <c r="E4" i="12"/>
  <c r="A4" i="12"/>
  <c r="K4" i="12" l="1"/>
  <c r="K7" i="12"/>
  <c r="K6" i="12"/>
  <c r="K5" i="12"/>
  <c r="J7" i="10"/>
  <c r="I7" i="10"/>
  <c r="H7" i="10"/>
  <c r="G7" i="10"/>
  <c r="F7" i="10"/>
  <c r="E7" i="10"/>
  <c r="A7" i="10"/>
  <c r="J6" i="10"/>
  <c r="I6" i="10"/>
  <c r="H6" i="10"/>
  <c r="G6" i="10"/>
  <c r="F6" i="10"/>
  <c r="E6" i="10"/>
  <c r="A6" i="10"/>
  <c r="J5" i="10"/>
  <c r="I5" i="10"/>
  <c r="H5" i="10"/>
  <c r="G5" i="10"/>
  <c r="F5" i="10"/>
  <c r="E5" i="10"/>
  <c r="A5" i="10"/>
  <c r="J4" i="10"/>
  <c r="I4" i="10"/>
  <c r="H4" i="10"/>
  <c r="G4" i="10"/>
  <c r="F4" i="10"/>
  <c r="E4" i="10"/>
  <c r="A4" i="10"/>
  <c r="K5" i="10" l="1"/>
  <c r="K4" i="10"/>
  <c r="K7" i="10"/>
  <c r="K6" i="10"/>
  <c r="J7" i="9"/>
  <c r="I7" i="9"/>
  <c r="H7" i="9"/>
  <c r="G7" i="9"/>
  <c r="F7" i="9"/>
  <c r="E7" i="9"/>
  <c r="A7" i="9"/>
  <c r="J6" i="9"/>
  <c r="I6" i="9"/>
  <c r="H6" i="9"/>
  <c r="G6" i="9"/>
  <c r="F6" i="9"/>
  <c r="E6" i="9"/>
  <c r="A6" i="9"/>
  <c r="J5" i="9"/>
  <c r="I5" i="9"/>
  <c r="H5" i="9"/>
  <c r="G5" i="9"/>
  <c r="F5" i="9"/>
  <c r="E5" i="9"/>
  <c r="A5" i="9"/>
  <c r="J4" i="9"/>
  <c r="I4" i="9"/>
  <c r="H4" i="9"/>
  <c r="G4" i="9"/>
  <c r="F4" i="9"/>
  <c r="E4" i="9"/>
  <c r="A4" i="9"/>
  <c r="K5" i="9" l="1"/>
  <c r="K4" i="9"/>
  <c r="K7" i="9"/>
  <c r="K6" i="9"/>
  <c r="J7" i="5"/>
  <c r="I7" i="5"/>
  <c r="H7" i="5"/>
  <c r="G7" i="5"/>
  <c r="F7" i="5"/>
  <c r="E7" i="5"/>
  <c r="A7" i="5"/>
  <c r="J6" i="5"/>
  <c r="I6" i="5"/>
  <c r="H6" i="5"/>
  <c r="G6" i="5"/>
  <c r="F6" i="5"/>
  <c r="E6" i="5"/>
  <c r="A6" i="5"/>
  <c r="J5" i="5"/>
  <c r="I5" i="5"/>
  <c r="H5" i="5"/>
  <c r="G5" i="5"/>
  <c r="F5" i="5"/>
  <c r="E5" i="5"/>
  <c r="A5" i="5"/>
  <c r="J4" i="5"/>
  <c r="I4" i="5"/>
  <c r="H4" i="5"/>
  <c r="G4" i="5"/>
  <c r="F4" i="5"/>
  <c r="E4" i="5"/>
  <c r="A4" i="5"/>
  <c r="K5" i="5" l="1"/>
  <c r="K4" i="5"/>
  <c r="K7" i="5"/>
  <c r="K6" i="5"/>
  <c r="J7" i="3"/>
  <c r="I7" i="3"/>
  <c r="H7" i="3"/>
  <c r="G7" i="3"/>
  <c r="F7" i="3"/>
  <c r="E7" i="3"/>
  <c r="A7" i="3"/>
  <c r="J6" i="3"/>
  <c r="I6" i="3"/>
  <c r="H6" i="3"/>
  <c r="G6" i="3"/>
  <c r="F6" i="3"/>
  <c r="E6" i="3"/>
  <c r="A6" i="3"/>
  <c r="J5" i="3"/>
  <c r="I5" i="3"/>
  <c r="H5" i="3"/>
  <c r="G5" i="3"/>
  <c r="F5" i="3"/>
  <c r="E5" i="3"/>
  <c r="A5" i="3"/>
  <c r="J4" i="3"/>
  <c r="I4" i="3"/>
  <c r="H4" i="3"/>
  <c r="G4" i="3"/>
  <c r="F4" i="3"/>
  <c r="E4" i="3"/>
  <c r="A4" i="3"/>
  <c r="K5" i="3" l="1"/>
  <c r="K4" i="3"/>
  <c r="K7" i="3"/>
  <c r="K6" i="3"/>
  <c r="J7" i="2"/>
  <c r="I7" i="2"/>
  <c r="H7" i="2"/>
  <c r="G7" i="2"/>
  <c r="F7" i="2"/>
  <c r="E7" i="2"/>
  <c r="A7" i="2"/>
  <c r="J6" i="2"/>
  <c r="I6" i="2"/>
  <c r="H6" i="2"/>
  <c r="G6" i="2"/>
  <c r="F6" i="2"/>
  <c r="E6" i="2"/>
  <c r="A6" i="2"/>
  <c r="J5" i="2"/>
  <c r="I5" i="2"/>
  <c r="H5" i="2"/>
  <c r="G5" i="2"/>
  <c r="F5" i="2"/>
  <c r="E5" i="2"/>
  <c r="A5" i="2"/>
  <c r="J4" i="2"/>
  <c r="I4" i="2"/>
  <c r="H4" i="2"/>
  <c r="G4" i="2"/>
  <c r="F4" i="2"/>
  <c r="E4" i="2"/>
  <c r="A4" i="2"/>
  <c r="K5" i="2" l="1"/>
  <c r="K7" i="2"/>
  <c r="K6" i="2"/>
  <c r="A8" i="7"/>
  <c r="A7" i="7"/>
  <c r="A6" i="7"/>
  <c r="I8" i="1" l="1"/>
  <c r="I8" i="7" s="1"/>
  <c r="C8" i="6"/>
  <c r="K8" i="7" l="1"/>
  <c r="C6" i="6"/>
  <c r="I6" i="1"/>
  <c r="I6" i="7" s="1"/>
  <c r="C7" i="6"/>
  <c r="I7" i="1"/>
  <c r="I7" i="7" s="1"/>
  <c r="I5" i="1"/>
  <c r="I5" i="7" s="1"/>
  <c r="H8" i="1" l="1"/>
  <c r="H8" i="7" s="1"/>
  <c r="H7" i="1"/>
  <c r="H7" i="7" s="1"/>
  <c r="K7" i="7"/>
  <c r="H6" i="1"/>
  <c r="H6" i="7" s="1"/>
  <c r="H5" i="1"/>
  <c r="H5" i="7" s="1"/>
  <c r="K6" i="7"/>
  <c r="G6" i="1"/>
  <c r="G6" i="7" s="1"/>
  <c r="G5" i="1" l="1"/>
  <c r="G5" i="7" s="1"/>
  <c r="G8" i="1"/>
  <c r="G8" i="7" s="1"/>
  <c r="G7" i="1"/>
  <c r="G7" i="7" s="1"/>
  <c r="F6" i="1" l="1"/>
  <c r="F6" i="7" s="1"/>
  <c r="F8" i="1"/>
  <c r="F8" i="7" s="1"/>
  <c r="F5" i="1"/>
  <c r="F5" i="7" s="1"/>
  <c r="F7" i="1"/>
  <c r="F7" i="7" s="1"/>
  <c r="E7" i="1" l="1"/>
  <c r="E7" i="7" s="1"/>
  <c r="E6" i="1"/>
  <c r="E6" i="7" s="1"/>
  <c r="E5" i="1"/>
  <c r="E5" i="7" s="1"/>
  <c r="E8" i="1"/>
  <c r="E8" i="7" s="1"/>
  <c r="D5" i="1" l="1"/>
  <c r="D5" i="7" s="1"/>
  <c r="D8" i="1"/>
  <c r="D8" i="7" s="1"/>
  <c r="D7" i="1"/>
  <c r="D7" i="7" s="1"/>
  <c r="D6" i="1"/>
  <c r="D6" i="7" s="1"/>
  <c r="C6" i="1"/>
  <c r="C6" i="7" l="1"/>
  <c r="C5" i="1"/>
  <c r="C8" i="1"/>
  <c r="C7" i="1"/>
  <c r="A6" i="1"/>
  <c r="A6" i="6" s="1"/>
  <c r="A7" i="1"/>
  <c r="A7" i="6" s="1"/>
  <c r="A8" i="1"/>
  <c r="A8" i="6" s="1"/>
  <c r="A5" i="1"/>
  <c r="A5" i="6" s="1"/>
  <c r="C5" i="7" l="1"/>
  <c r="C8" i="7"/>
  <c r="C7" i="7"/>
  <c r="B7" i="1"/>
  <c r="B7" i="7" s="1"/>
  <c r="J7" i="7" s="1"/>
  <c r="L7" i="7" s="1"/>
  <c r="B8" i="1"/>
  <c r="B8" i="7" s="1"/>
  <c r="B6" i="1"/>
  <c r="B5" i="1"/>
  <c r="J5" i="1" s="1"/>
  <c r="J8" i="7" l="1"/>
  <c r="L8" i="7" s="1"/>
  <c r="J8" i="1"/>
  <c r="K8" i="1" s="1"/>
  <c r="B6" i="7"/>
  <c r="J6" i="7" s="1"/>
  <c r="L6" i="7" s="1"/>
  <c r="J6" i="1"/>
  <c r="J7" i="1"/>
  <c r="A2" i="7"/>
  <c r="A2" i="6"/>
  <c r="K6" i="1" l="1"/>
  <c r="K7" i="1"/>
  <c r="K5" i="1"/>
  <c r="B4" i="7"/>
  <c r="C5" i="6" l="1"/>
  <c r="A5" i="7"/>
  <c r="D5" i="6" l="1"/>
  <c r="K5" i="7"/>
  <c r="D8" i="6"/>
  <c r="D7" i="6"/>
  <c r="D6" i="6"/>
  <c r="B5" i="7"/>
  <c r="J5" i="7" s="1"/>
  <c r="L5" i="7" s="1"/>
  <c r="M8" i="7" l="1"/>
  <c r="M6" i="7"/>
  <c r="M5" i="7"/>
  <c r="M7" i="7"/>
</calcChain>
</file>

<file path=xl/sharedStrings.xml><?xml version="1.0" encoding="utf-8"?>
<sst xmlns="http://schemas.openxmlformats.org/spreadsheetml/2006/main" count="147" uniqueCount="48">
  <si>
    <t xml:space="preserve">RESPONDENT SUMMARY </t>
  </si>
  <si>
    <t>Company/Vendor Name</t>
  </si>
  <si>
    <t>Average Technical Score</t>
  </si>
  <si>
    <t>Total Score</t>
  </si>
  <si>
    <t>Ranking</t>
  </si>
  <si>
    <t>Company/Vendor Name:</t>
  </si>
  <si>
    <t>Criteria 1</t>
  </si>
  <si>
    <t>Criteria 2</t>
  </si>
  <si>
    <t>Criteria 3</t>
  </si>
  <si>
    <t>Criteria 4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</si>
  <si>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</si>
  <si>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</si>
  <si>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</si>
  <si>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t>Non-Technical Score                      (cost)</t>
  </si>
  <si>
    <t>Criteria 5</t>
  </si>
  <si>
    <t>Criteria 6</t>
  </si>
  <si>
    <t>RFP730-16037 Academic Transcript and Replacement Diploma Order Processing Service</t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</si>
  <si>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</si>
  <si>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</si>
  <si>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</si>
  <si>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</si>
  <si>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</si>
  <si>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</si>
  <si>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</si>
  <si>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</si>
  <si>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Evaluator 8</t>
  </si>
  <si>
    <t>RESPONDENT EVALUATION MATRIX</t>
  </si>
  <si>
    <t>Evaluator Name:</t>
  </si>
  <si>
    <t>Name</t>
  </si>
  <si>
    <t xml:space="preserve">Criteria 1 </t>
  </si>
  <si>
    <t>Respondent’s ability to provide all requested services.</t>
  </si>
  <si>
    <t xml:space="preserve">Security measures implemented and maintained by the Respondent.
• Quality assurance plan and control measures implemented and maintained by the Respondent.
</t>
  </si>
  <si>
    <t xml:space="preserve">Compatibility with PeopleSoft Campus Solutions
• Demonstrated track record of product/service upgrades to maintain compatibility with future PeopleSoft Campus Solutions versions and upgrades.
</t>
  </si>
  <si>
    <t>Proposed operational and transition plan with schedule.
• Implementation timeline and anticipated University IT resources required for implementation.
• Respondent-provided implementation tools.</t>
  </si>
  <si>
    <t xml:space="preserve"> Demonstrated ability of the Respondent to fulfill current and predicted University needs:
• Respondent’s experience performing the requested services in other higher education organizations. (Respondent should provide a client list including contact information and “client since” dates.)
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</si>
  <si>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</si>
  <si>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</si>
  <si>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</si>
  <si>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</si>
  <si>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</si>
  <si>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</si>
  <si>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</si>
  <si>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</si>
  <si>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</si>
  <si>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</si>
  <si>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</si>
  <si>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</si>
  <si>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Cost of Service. ( Do not evaluate criteria 1. Only Evaluator 8 will evaluate criteria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</si>
</sst>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8">
    <xf numFmtId="0" fontId="0" fillId="0" borderId="0"/>
    <xf numFmtId="44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3" fillId="4" borderId="7" applyNumberFormat="0" applyFont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0" fontId="18" fillId="23" borderId="8" applyNumberFormat="0" applyAlignment="0" applyProtection="0"/>
    <xf numFmtId="0" fontId="19" fillId="24" borderId="9" applyNumberFormat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8" applyNumberFormat="0" applyAlignment="0" applyProtection="0"/>
    <xf numFmtId="0" fontId="26" fillId="0" borderId="13" applyNumberFormat="0" applyFill="0" applyAlignment="0" applyProtection="0"/>
    <xf numFmtId="0" fontId="27" fillId="25" borderId="0" applyNumberFormat="0" applyBorder="0" applyAlignment="0" applyProtection="0"/>
    <xf numFmtId="0" fontId="14" fillId="4" borderId="7" applyNumberFormat="0" applyFont="0" applyAlignment="0" applyProtection="0"/>
    <xf numFmtId="0" fontId="28" fillId="23" borderId="14" applyNumberFormat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9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0" fontId="18" fillId="23" borderId="8" applyNumberFormat="0" applyAlignment="0" applyProtection="0"/>
    <xf numFmtId="0" fontId="19" fillId="24" borderId="9" applyNumberFormat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8" applyNumberFormat="0" applyAlignment="0" applyProtection="0"/>
    <xf numFmtId="0" fontId="26" fillId="0" borderId="13" applyNumberFormat="0" applyFill="0" applyAlignment="0" applyProtection="0"/>
    <xf numFmtId="0" fontId="27" fillId="25" borderId="0" applyNumberFormat="0" applyBorder="0" applyAlignment="0" applyProtection="0"/>
    <xf numFmtId="0" fontId="28" fillId="23" borderId="14" applyNumberFormat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13" fillId="4" borderId="7" applyNumberFormat="0" applyFont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12" fillId="0" borderId="0" xfId="0" applyFont="1"/>
    <xf numFmtId="0" fontId="12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4" fontId="12" fillId="0" borderId="5" xfId="0" applyNumberFormat="1" applyFont="1" applyBorder="1"/>
    <xf numFmtId="0" fontId="12" fillId="3" borderId="6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1" fillId="0" borderId="0" xfId="0" applyFont="1" applyBorder="1" applyAlignment="1"/>
    <xf numFmtId="0" fontId="0" fillId="0" borderId="0" xfId="0"/>
    <xf numFmtId="0" fontId="0" fillId="0" borderId="0" xfId="0"/>
    <xf numFmtId="0" fontId="32" fillId="0" borderId="2" xfId="0" applyFont="1" applyBorder="1" applyAlignment="1">
      <alignment horizontal="center" vertical="center" wrapText="1"/>
    </xf>
    <xf numFmtId="4" fontId="33" fillId="0" borderId="5" xfId="0" applyNumberFormat="1" applyFont="1" applyBorder="1"/>
    <xf numFmtId="0" fontId="35" fillId="0" borderId="16" xfId="4" applyFont="1" applyBorder="1" applyAlignment="1">
      <alignment horizontal="center"/>
    </xf>
    <xf numFmtId="0" fontId="34" fillId="3" borderId="16" xfId="4" applyFont="1" applyFill="1" applyBorder="1" applyAlignment="1">
      <alignment horizontal="center"/>
    </xf>
    <xf numFmtId="0" fontId="36" fillId="0" borderId="0" xfId="0" applyFont="1"/>
    <xf numFmtId="0" fontId="36" fillId="3" borderId="0" xfId="0" applyFont="1" applyFill="1"/>
    <xf numFmtId="164" fontId="36" fillId="0" borderId="0" xfId="0" applyNumberFormat="1" applyFont="1"/>
    <xf numFmtId="164" fontId="36" fillId="3" borderId="0" xfId="0" applyNumberFormat="1" applyFont="1" applyFill="1"/>
    <xf numFmtId="0" fontId="11" fillId="0" borderId="0" xfId="2" applyFont="1" applyAlignment="1"/>
    <xf numFmtId="0" fontId="13" fillId="0" borderId="0" xfId="2"/>
    <xf numFmtId="0" fontId="37" fillId="0" borderId="0" xfId="2" applyFont="1"/>
    <xf numFmtId="0" fontId="12" fillId="0" borderId="0" xfId="2" applyFont="1"/>
    <xf numFmtId="0" fontId="39" fillId="0" borderId="0" xfId="97" applyFont="1"/>
    <xf numFmtId="0" fontId="34" fillId="3" borderId="21" xfId="97" applyFont="1" applyFill="1" applyBorder="1" applyAlignment="1">
      <alignment horizontal="center" vertical="center"/>
    </xf>
    <xf numFmtId="0" fontId="34" fillId="0" borderId="0" xfId="97" applyFont="1" applyAlignment="1">
      <alignment horizontal="center"/>
    </xf>
    <xf numFmtId="0" fontId="35" fillId="27" borderId="22" xfId="97" applyFont="1" applyFill="1" applyBorder="1" applyAlignment="1">
      <alignment horizontal="center"/>
    </xf>
    <xf numFmtId="0" fontId="35" fillId="0" borderId="23" xfId="97" applyFont="1" applyFill="1" applyBorder="1" applyAlignment="1">
      <alignment horizontal="center"/>
    </xf>
    <xf numFmtId="0" fontId="35" fillId="28" borderId="24" xfId="97" applyFont="1" applyFill="1" applyBorder="1" applyAlignment="1">
      <alignment horizontal="center"/>
    </xf>
    <xf numFmtId="0" fontId="34" fillId="27" borderId="22" xfId="97" applyFont="1" applyFill="1" applyBorder="1" applyAlignment="1">
      <alignment horizontal="center"/>
    </xf>
    <xf numFmtId="0" fontId="34" fillId="0" borderId="23" xfId="97" applyFont="1" applyFill="1" applyBorder="1" applyAlignment="1">
      <alignment horizontal="center"/>
    </xf>
    <xf numFmtId="0" fontId="34" fillId="28" borderId="24" xfId="97" applyFont="1" applyFill="1" applyBorder="1" applyAlignment="1">
      <alignment horizontal="center"/>
    </xf>
    <xf numFmtId="0" fontId="39" fillId="0" borderId="25" xfId="97" applyFont="1" applyBorder="1" applyAlignment="1">
      <alignment horizontal="center"/>
    </xf>
    <xf numFmtId="0" fontId="13" fillId="0" borderId="26" xfId="88" applyFont="1" applyFill="1" applyBorder="1" applyAlignment="1">
      <alignment horizontal="left"/>
    </xf>
    <xf numFmtId="0" fontId="36" fillId="27" borderId="27" xfId="97" applyFont="1" applyFill="1" applyBorder="1" applyAlignment="1">
      <alignment horizontal="center"/>
    </xf>
    <xf numFmtId="0" fontId="36" fillId="0" borderId="28" xfId="97" applyFont="1" applyFill="1" applyBorder="1" applyAlignment="1">
      <alignment horizontal="center"/>
    </xf>
    <xf numFmtId="0" fontId="36" fillId="28" borderId="6" xfId="97" applyFont="1" applyFill="1" applyBorder="1" applyAlignment="1">
      <alignment horizontal="center"/>
    </xf>
    <xf numFmtId="0" fontId="39" fillId="27" borderId="27" xfId="97" applyFont="1" applyFill="1" applyBorder="1" applyAlignment="1">
      <alignment horizontal="center"/>
    </xf>
    <xf numFmtId="0" fontId="39" fillId="28" borderId="6" xfId="97" applyFont="1" applyFill="1" applyBorder="1" applyAlignment="1">
      <alignment horizontal="center"/>
    </xf>
    <xf numFmtId="0" fontId="39" fillId="3" borderId="25" xfId="97" applyFont="1" applyFill="1" applyBorder="1" applyAlignment="1">
      <alignment horizontal="center"/>
    </xf>
    <xf numFmtId="0" fontId="13" fillId="0" borderId="0" xfId="2" applyFont="1"/>
    <xf numFmtId="0" fontId="11" fillId="2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4" fillId="0" borderId="16" xfId="4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3" fillId="0" borderId="33" xfId="2" applyFont="1" applyBorder="1" applyAlignment="1">
      <alignment horizontal="left"/>
    </xf>
    <xf numFmtId="0" fontId="13" fillId="0" borderId="34" xfId="2" applyFont="1" applyBorder="1" applyAlignment="1">
      <alignment horizontal="left"/>
    </xf>
    <xf numFmtId="0" fontId="13" fillId="0" borderId="35" xfId="2" applyFont="1" applyBorder="1" applyAlignment="1">
      <alignment horizontal="left"/>
    </xf>
    <xf numFmtId="0" fontId="13" fillId="0" borderId="36" xfId="2" applyFont="1" applyBorder="1" applyAlignment="1">
      <alignment horizontal="left"/>
    </xf>
    <xf numFmtId="0" fontId="13" fillId="0" borderId="37" xfId="2" applyFont="1" applyBorder="1" applyAlignment="1">
      <alignment horizontal="left"/>
    </xf>
    <xf numFmtId="0" fontId="13" fillId="0" borderId="38" xfId="2" applyFont="1" applyBorder="1" applyAlignment="1">
      <alignment horizontal="left"/>
    </xf>
    <xf numFmtId="0" fontId="41" fillId="0" borderId="0" xfId="2" applyFont="1" applyAlignment="1">
      <alignment horizontal="center" vertical="top" wrapText="1"/>
    </xf>
    <xf numFmtId="0" fontId="41" fillId="0" borderId="29" xfId="2" applyFont="1" applyBorder="1" applyAlignment="1">
      <alignment horizontal="center" vertical="top" wrapText="1"/>
    </xf>
    <xf numFmtId="0" fontId="41" fillId="2" borderId="30" xfId="2" applyFont="1" applyFill="1" applyBorder="1" applyAlignment="1">
      <alignment horizontal="center"/>
    </xf>
    <xf numFmtId="0" fontId="41" fillId="2" borderId="31" xfId="2" applyFont="1" applyFill="1" applyBorder="1" applyAlignment="1">
      <alignment horizontal="center"/>
    </xf>
    <xf numFmtId="0" fontId="41" fillId="2" borderId="32" xfId="2" applyFont="1" applyFill="1" applyBorder="1" applyAlignment="1">
      <alignment horizont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35" xfId="2" applyFont="1" applyBorder="1" applyAlignment="1">
      <alignment horizontal="left" vertical="center" wrapText="1"/>
    </xf>
    <xf numFmtId="0" fontId="38" fillId="0" borderId="17" xfId="2" applyFont="1" applyBorder="1" applyAlignment="1">
      <alignment horizontal="center"/>
    </xf>
    <xf numFmtId="0" fontId="40" fillId="0" borderId="18" xfId="97" applyFont="1" applyFill="1" applyBorder="1" applyAlignment="1">
      <alignment horizontal="left" vertical="center" wrapText="1"/>
    </xf>
    <xf numFmtId="0" fontId="40" fillId="0" borderId="19" xfId="97" applyFont="1" applyFill="1" applyBorder="1" applyAlignment="1">
      <alignment horizontal="left" vertical="center" wrapText="1"/>
    </xf>
    <xf numFmtId="0" fontId="40" fillId="0" borderId="20" xfId="97" applyFont="1" applyFill="1" applyBorder="1" applyAlignment="1">
      <alignment horizontal="left" vertical="center" wrapText="1"/>
    </xf>
    <xf numFmtId="0" fontId="35" fillId="0" borderId="18" xfId="97" applyFont="1" applyFill="1" applyBorder="1" applyAlignment="1">
      <alignment horizontal="left" vertical="center" wrapText="1"/>
    </xf>
    <xf numFmtId="0" fontId="35" fillId="0" borderId="19" xfId="97" applyFont="1" applyFill="1" applyBorder="1" applyAlignment="1">
      <alignment horizontal="left" vertical="center" wrapText="1"/>
    </xf>
    <xf numFmtId="0" fontId="35" fillId="0" borderId="20" xfId="97" applyFont="1" applyFill="1" applyBorder="1" applyAlignment="1">
      <alignment horizontal="left" vertical="center" wrapText="1"/>
    </xf>
    <xf numFmtId="0" fontId="11" fillId="0" borderId="0" xfId="2" applyFont="1" applyAlignment="1">
      <alignment horizontal="left"/>
    </xf>
    <xf numFmtId="0" fontId="37" fillId="26" borderId="0" xfId="2" applyFont="1" applyFill="1" applyBorder="1" applyAlignment="1">
      <alignment horizontal="center"/>
    </xf>
  </cellXfs>
  <cellStyles count="98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esponses/Evaluation%20Matrix%20RFP730-16037%20-%20Scott%20Sway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esponses/Evaluation%20Matrix%20RFP730-16037%20-%20Pamelyn%20Shefma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esponses/Evaluation%20Matrix%20RFP730-16037%20-%20Cassandra%20Heavri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esponses/Evaluation%20Matrix%20RFP730-16037%20-%20Jeannetta%20Swans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esponses/Evaluation%20Matrix%20RFP730-16037%20-%20Rachel%20Hono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esponses/Evaluation%20Matrix%20RFP730-16037%20-%20Khalid%20Bhatt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esponses/Evaluation%20Matrix%20RFP730-16037%20-%20Katina%20McGhe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esponses/Evaluation%20Matrix%20RFP730-16037%20-%20Debbie%20Henr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6037%20Academic%20Transcript%20and%20Replacement%20Diploma%20Order%20Processing%20Serv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Credentials Solutions</v>
          </cell>
        </row>
        <row r="5">
          <cell r="A5" t="str">
            <v>National Student Clearing House</v>
          </cell>
        </row>
        <row r="6">
          <cell r="A6" t="str">
            <v>Parchment</v>
          </cell>
        </row>
        <row r="7">
          <cell r="A7" t="str">
            <v>PriServe Consulting</v>
          </cell>
        </row>
      </sheetData>
      <sheetData sheetId="2">
        <row r="3">
          <cell r="C3" t="str">
            <v>Scott Swayer</v>
          </cell>
        </row>
        <row r="8">
          <cell r="E8">
            <v>0</v>
          </cell>
          <cell r="H8">
            <v>25</v>
          </cell>
          <cell r="K8">
            <v>20</v>
          </cell>
          <cell r="N8">
            <v>16</v>
          </cell>
          <cell r="Q8">
            <v>16</v>
          </cell>
          <cell r="T8">
            <v>10</v>
          </cell>
        </row>
        <row r="9">
          <cell r="E9">
            <v>0</v>
          </cell>
          <cell r="H9">
            <v>20</v>
          </cell>
          <cell r="K9">
            <v>20</v>
          </cell>
          <cell r="N9">
            <v>20</v>
          </cell>
          <cell r="Q9">
            <v>16</v>
          </cell>
          <cell r="T9">
            <v>10</v>
          </cell>
        </row>
        <row r="10">
          <cell r="E10">
            <v>0</v>
          </cell>
          <cell r="H10">
            <v>20</v>
          </cell>
          <cell r="K10">
            <v>20</v>
          </cell>
          <cell r="N10">
            <v>16</v>
          </cell>
          <cell r="Q10">
            <v>12</v>
          </cell>
          <cell r="T10">
            <v>10</v>
          </cell>
        </row>
        <row r="11">
          <cell r="E11">
            <v>0</v>
          </cell>
          <cell r="H11">
            <v>15</v>
          </cell>
          <cell r="K11">
            <v>12</v>
          </cell>
          <cell r="N11">
            <v>12</v>
          </cell>
          <cell r="Q11">
            <v>8</v>
          </cell>
          <cell r="T11">
            <v>6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Credentials Solutions</v>
          </cell>
        </row>
        <row r="5">
          <cell r="A5" t="str">
            <v>National Student Clearing House</v>
          </cell>
        </row>
        <row r="6">
          <cell r="A6" t="str">
            <v>Parchment</v>
          </cell>
        </row>
        <row r="7">
          <cell r="A7" t="str">
            <v>PriServe Consulting</v>
          </cell>
        </row>
      </sheetData>
      <sheetData sheetId="2">
        <row r="8">
          <cell r="E8">
            <v>0</v>
          </cell>
          <cell r="H8">
            <v>20</v>
          </cell>
          <cell r="K8">
            <v>16</v>
          </cell>
          <cell r="N8">
            <v>16</v>
          </cell>
          <cell r="Q8">
            <v>17.600000000000001</v>
          </cell>
          <cell r="T8">
            <v>8</v>
          </cell>
        </row>
        <row r="9">
          <cell r="E9">
            <v>0</v>
          </cell>
          <cell r="H9">
            <v>20</v>
          </cell>
          <cell r="K9">
            <v>16</v>
          </cell>
          <cell r="N9">
            <v>16</v>
          </cell>
          <cell r="Q9">
            <v>16</v>
          </cell>
          <cell r="T9">
            <v>6</v>
          </cell>
        </row>
        <row r="10">
          <cell r="E10">
            <v>0</v>
          </cell>
          <cell r="H10">
            <v>15</v>
          </cell>
          <cell r="K10">
            <v>12</v>
          </cell>
          <cell r="N10">
            <v>12</v>
          </cell>
          <cell r="Q10">
            <v>12</v>
          </cell>
          <cell r="T10">
            <v>7</v>
          </cell>
        </row>
        <row r="11">
          <cell r="E11">
            <v>0</v>
          </cell>
          <cell r="H11">
            <v>5</v>
          </cell>
          <cell r="K11">
            <v>10</v>
          </cell>
          <cell r="N11">
            <v>4</v>
          </cell>
          <cell r="Q11">
            <v>8</v>
          </cell>
          <cell r="T11">
            <v>2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Credentials Solutions</v>
          </cell>
        </row>
        <row r="5">
          <cell r="A5" t="str">
            <v>National Student Clearing House</v>
          </cell>
        </row>
        <row r="6">
          <cell r="A6" t="str">
            <v>Parchment</v>
          </cell>
        </row>
        <row r="7">
          <cell r="A7" t="str">
            <v>PriServe Consulting</v>
          </cell>
        </row>
      </sheetData>
      <sheetData sheetId="2">
        <row r="3">
          <cell r="C3" t="str">
            <v>Cassandra Heavrin</v>
          </cell>
        </row>
        <row r="8">
          <cell r="E8">
            <v>0</v>
          </cell>
          <cell r="H8">
            <v>25</v>
          </cell>
          <cell r="K8">
            <v>20</v>
          </cell>
          <cell r="N8">
            <v>20</v>
          </cell>
          <cell r="Q8">
            <v>20</v>
          </cell>
          <cell r="T8">
            <v>10</v>
          </cell>
        </row>
        <row r="9">
          <cell r="E9">
            <v>0</v>
          </cell>
          <cell r="H9">
            <v>10</v>
          </cell>
          <cell r="K9">
            <v>20</v>
          </cell>
          <cell r="N9">
            <v>12</v>
          </cell>
          <cell r="Q9">
            <v>12</v>
          </cell>
          <cell r="T9">
            <v>6</v>
          </cell>
        </row>
        <row r="10">
          <cell r="E10">
            <v>0</v>
          </cell>
          <cell r="H10">
            <v>15</v>
          </cell>
          <cell r="K10">
            <v>16</v>
          </cell>
          <cell r="N10">
            <v>12</v>
          </cell>
          <cell r="Q10">
            <v>12</v>
          </cell>
          <cell r="T10">
            <v>6</v>
          </cell>
        </row>
        <row r="11">
          <cell r="E11">
            <v>0</v>
          </cell>
          <cell r="H11">
            <v>5</v>
          </cell>
          <cell r="K11">
            <v>12</v>
          </cell>
          <cell r="N11">
            <v>4</v>
          </cell>
          <cell r="Q11">
            <v>4</v>
          </cell>
          <cell r="T11">
            <v>2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Credentials Solutions</v>
          </cell>
        </row>
        <row r="5">
          <cell r="A5" t="str">
            <v>National Student Clearing House</v>
          </cell>
        </row>
        <row r="6">
          <cell r="A6" t="str">
            <v>Parchment</v>
          </cell>
        </row>
        <row r="7">
          <cell r="A7" t="str">
            <v>PriServe Consulting</v>
          </cell>
        </row>
      </sheetData>
      <sheetData sheetId="2">
        <row r="3">
          <cell r="C3" t="str">
            <v>Jeaneta Swanson</v>
          </cell>
        </row>
        <row r="8">
          <cell r="E8">
            <v>0</v>
          </cell>
          <cell r="H8">
            <v>23.5</v>
          </cell>
          <cell r="K8">
            <v>17.2</v>
          </cell>
          <cell r="N8">
            <v>19.600000000000001</v>
          </cell>
          <cell r="Q8">
            <v>18</v>
          </cell>
          <cell r="T8">
            <v>9.6</v>
          </cell>
        </row>
        <row r="9">
          <cell r="E9">
            <v>0</v>
          </cell>
          <cell r="H9">
            <v>20</v>
          </cell>
          <cell r="K9">
            <v>16</v>
          </cell>
          <cell r="N9">
            <v>16</v>
          </cell>
          <cell r="Q9">
            <v>16</v>
          </cell>
          <cell r="T9">
            <v>8</v>
          </cell>
        </row>
        <row r="10">
          <cell r="E10">
            <v>0</v>
          </cell>
          <cell r="H10">
            <v>23.5</v>
          </cell>
          <cell r="K10">
            <v>17.600000000000001</v>
          </cell>
          <cell r="N10">
            <v>19.600000000000001</v>
          </cell>
          <cell r="Q10">
            <v>18</v>
          </cell>
          <cell r="T10">
            <v>9.6</v>
          </cell>
        </row>
        <row r="11">
          <cell r="E11">
            <v>0</v>
          </cell>
          <cell r="H11">
            <v>19</v>
          </cell>
          <cell r="K11">
            <v>12.8</v>
          </cell>
          <cell r="N11">
            <v>12</v>
          </cell>
          <cell r="Q11">
            <v>12</v>
          </cell>
          <cell r="T11">
            <v>6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Credentials Solutions</v>
          </cell>
        </row>
        <row r="5">
          <cell r="A5" t="str">
            <v>National Student Clearing House</v>
          </cell>
        </row>
        <row r="6">
          <cell r="A6" t="str">
            <v>Parchment</v>
          </cell>
        </row>
        <row r="7">
          <cell r="A7" t="str">
            <v>PriServe Consulting</v>
          </cell>
        </row>
      </sheetData>
      <sheetData sheetId="2">
        <row r="3">
          <cell r="C3" t="str">
            <v>Rachel Honora</v>
          </cell>
        </row>
        <row r="8">
          <cell r="E8">
            <v>0</v>
          </cell>
          <cell r="H8">
            <v>25</v>
          </cell>
          <cell r="K8">
            <v>20</v>
          </cell>
          <cell r="N8">
            <v>20</v>
          </cell>
          <cell r="Q8">
            <v>20</v>
          </cell>
          <cell r="T8">
            <v>10</v>
          </cell>
        </row>
        <row r="9">
          <cell r="E9">
            <v>0</v>
          </cell>
          <cell r="H9">
            <v>25</v>
          </cell>
          <cell r="K9">
            <v>20</v>
          </cell>
          <cell r="N9">
            <v>16</v>
          </cell>
          <cell r="Q9">
            <v>16</v>
          </cell>
          <cell r="T9">
            <v>8</v>
          </cell>
        </row>
        <row r="10">
          <cell r="E10">
            <v>0</v>
          </cell>
          <cell r="H10">
            <v>20</v>
          </cell>
          <cell r="K10">
            <v>16</v>
          </cell>
          <cell r="N10">
            <v>16</v>
          </cell>
          <cell r="Q10">
            <v>12</v>
          </cell>
          <cell r="T10">
            <v>8</v>
          </cell>
        </row>
        <row r="11">
          <cell r="E11">
            <v>0</v>
          </cell>
          <cell r="H11">
            <v>15</v>
          </cell>
          <cell r="K11">
            <v>12</v>
          </cell>
          <cell r="N11">
            <v>12</v>
          </cell>
          <cell r="Q11">
            <v>12</v>
          </cell>
          <cell r="T11">
            <v>6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Credentials Solutions</v>
          </cell>
        </row>
        <row r="5">
          <cell r="A5" t="str">
            <v>National Student Clearing House</v>
          </cell>
        </row>
        <row r="6">
          <cell r="A6" t="str">
            <v>Parchment</v>
          </cell>
        </row>
        <row r="7">
          <cell r="A7" t="str">
            <v>PriServe Consulting</v>
          </cell>
        </row>
      </sheetData>
      <sheetData sheetId="2">
        <row r="3">
          <cell r="C3" t="str">
            <v>Khalid Bhatti</v>
          </cell>
        </row>
        <row r="8">
          <cell r="E8">
            <v>0</v>
          </cell>
          <cell r="H8">
            <v>20</v>
          </cell>
          <cell r="K8">
            <v>12</v>
          </cell>
          <cell r="N8">
            <v>16</v>
          </cell>
          <cell r="Q8">
            <v>16</v>
          </cell>
          <cell r="T8">
            <v>4</v>
          </cell>
        </row>
        <row r="9">
          <cell r="E9">
            <v>0</v>
          </cell>
          <cell r="H9">
            <v>15</v>
          </cell>
          <cell r="K9">
            <v>12</v>
          </cell>
          <cell r="N9">
            <v>12</v>
          </cell>
          <cell r="Q9">
            <v>16</v>
          </cell>
          <cell r="T9">
            <v>4</v>
          </cell>
        </row>
        <row r="10">
          <cell r="E10">
            <v>0</v>
          </cell>
          <cell r="H10">
            <v>20</v>
          </cell>
          <cell r="K10">
            <v>12</v>
          </cell>
          <cell r="N10">
            <v>16</v>
          </cell>
          <cell r="Q10">
            <v>16</v>
          </cell>
          <cell r="T10">
            <v>4</v>
          </cell>
        </row>
        <row r="11">
          <cell r="E11">
            <v>0</v>
          </cell>
          <cell r="H11">
            <v>15</v>
          </cell>
          <cell r="K11">
            <v>8</v>
          </cell>
          <cell r="N11">
            <v>8</v>
          </cell>
          <cell r="Q11">
            <v>12</v>
          </cell>
          <cell r="T11">
            <v>2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Credentials Solutions</v>
          </cell>
        </row>
        <row r="5">
          <cell r="A5" t="str">
            <v>National Student Clearing House</v>
          </cell>
        </row>
        <row r="6">
          <cell r="A6" t="str">
            <v>Parchment</v>
          </cell>
        </row>
        <row r="7">
          <cell r="A7" t="str">
            <v>PriServe Consulting</v>
          </cell>
        </row>
      </sheetData>
      <sheetData sheetId="2">
        <row r="3">
          <cell r="C3" t="str">
            <v>Katina McGhee</v>
          </cell>
        </row>
        <row r="8">
          <cell r="E8">
            <v>0</v>
          </cell>
          <cell r="H8">
            <v>22</v>
          </cell>
          <cell r="K8">
            <v>17.600000000000001</v>
          </cell>
          <cell r="N8">
            <v>16</v>
          </cell>
          <cell r="Q8">
            <v>16.8</v>
          </cell>
          <cell r="T8">
            <v>8.4</v>
          </cell>
        </row>
        <row r="9">
          <cell r="E9">
            <v>0</v>
          </cell>
          <cell r="H9">
            <v>20</v>
          </cell>
          <cell r="K9">
            <v>18</v>
          </cell>
          <cell r="N9">
            <v>17.600000000000001</v>
          </cell>
          <cell r="Q9">
            <v>14</v>
          </cell>
          <cell r="T9">
            <v>8</v>
          </cell>
        </row>
        <row r="10">
          <cell r="E10">
            <v>0</v>
          </cell>
          <cell r="H10">
            <v>20</v>
          </cell>
          <cell r="K10">
            <v>18</v>
          </cell>
          <cell r="N10">
            <v>18</v>
          </cell>
          <cell r="Q10">
            <v>16.8</v>
          </cell>
          <cell r="T10">
            <v>8</v>
          </cell>
        </row>
        <row r="11">
          <cell r="E11">
            <v>0</v>
          </cell>
          <cell r="H11">
            <v>12</v>
          </cell>
          <cell r="K11">
            <v>9.6</v>
          </cell>
          <cell r="N11">
            <v>9.6</v>
          </cell>
          <cell r="Q11">
            <v>16</v>
          </cell>
          <cell r="T11">
            <v>4.8</v>
          </cell>
        </row>
      </sheetData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Credentials Solutions</v>
          </cell>
        </row>
        <row r="5">
          <cell r="A5" t="str">
            <v>National Student Clearing House</v>
          </cell>
        </row>
        <row r="6">
          <cell r="A6" t="str">
            <v>Parchment</v>
          </cell>
        </row>
        <row r="7">
          <cell r="A7" t="str">
            <v>PriServe Consulting</v>
          </cell>
        </row>
      </sheetData>
      <sheetData sheetId="2">
        <row r="3">
          <cell r="C3" t="str">
            <v>Debbie Henry</v>
          </cell>
        </row>
        <row r="8">
          <cell r="E8">
            <v>4.4000000000000004</v>
          </cell>
          <cell r="H8">
            <v>22</v>
          </cell>
          <cell r="K8">
            <v>17.600000000000001</v>
          </cell>
          <cell r="N8">
            <v>17.600000000000001</v>
          </cell>
          <cell r="Q8">
            <v>18</v>
          </cell>
          <cell r="T8">
            <v>8</v>
          </cell>
        </row>
        <row r="9">
          <cell r="E9">
            <v>2.4</v>
          </cell>
          <cell r="H9">
            <v>5</v>
          </cell>
          <cell r="K9">
            <v>9.6</v>
          </cell>
          <cell r="N9">
            <v>5.6</v>
          </cell>
          <cell r="Q9">
            <v>10</v>
          </cell>
          <cell r="T9">
            <v>2</v>
          </cell>
        </row>
        <row r="10">
          <cell r="E10">
            <v>2.4</v>
          </cell>
          <cell r="H10">
            <v>17</v>
          </cell>
          <cell r="K10">
            <v>9.6</v>
          </cell>
          <cell r="N10">
            <v>10</v>
          </cell>
          <cell r="Q10">
            <v>6</v>
          </cell>
          <cell r="T10">
            <v>4.8</v>
          </cell>
        </row>
        <row r="11">
          <cell r="E11">
            <v>0</v>
          </cell>
          <cell r="H11">
            <v>0</v>
          </cell>
          <cell r="K11">
            <v>0</v>
          </cell>
          <cell r="N11">
            <v>0</v>
          </cell>
          <cell r="Q11">
            <v>0</v>
          </cell>
          <cell r="T11">
            <v>0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RFP730-16037 Academic Transcript and Replacement Diploma Order Processing Service</v>
          </cell>
        </row>
      </sheetData>
      <sheetData sheetId="1">
        <row r="4">
          <cell r="A4" t="str">
            <v>Credentials Solutions</v>
          </cell>
        </row>
        <row r="5">
          <cell r="A5" t="str">
            <v>National Student Clearing House</v>
          </cell>
        </row>
        <row r="6">
          <cell r="A6" t="str">
            <v>Parchment</v>
          </cell>
        </row>
        <row r="7">
          <cell r="A7" t="str">
            <v>PriServe Consulting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E1" sqref="E1:K1"/>
    </sheetView>
  </sheetViews>
  <sheetFormatPr defaultRowHeight="12.75" x14ac:dyDescent="0.2"/>
  <sheetData>
    <row r="1" spans="1:12" ht="15.75" customHeight="1" x14ac:dyDescent="0.25">
      <c r="A1" s="13" t="s">
        <v>0</v>
      </c>
      <c r="B1" s="13"/>
      <c r="C1" s="13"/>
      <c r="D1" s="13"/>
      <c r="E1" s="46" t="s">
        <v>18</v>
      </c>
      <c r="F1" s="46"/>
      <c r="G1" s="46"/>
      <c r="H1" s="46"/>
      <c r="I1" s="46"/>
      <c r="J1" s="46"/>
      <c r="K1" s="46"/>
    </row>
    <row r="2" spans="1:12" ht="15.75" x14ac:dyDescent="0.25">
      <c r="A2" s="13"/>
      <c r="B2" s="12"/>
      <c r="C2" s="15"/>
      <c r="D2" s="15"/>
      <c r="E2" s="15"/>
      <c r="F2" s="15"/>
      <c r="G2" s="12"/>
      <c r="H2" s="12"/>
      <c r="I2" s="12"/>
      <c r="J2" s="12"/>
      <c r="K2" s="15"/>
    </row>
    <row r="3" spans="1:12" x14ac:dyDescent="0.2">
      <c r="A3" s="48" t="s">
        <v>5</v>
      </c>
      <c r="B3" s="48"/>
      <c r="C3" s="48"/>
      <c r="D3" s="48"/>
      <c r="E3" s="18" t="s">
        <v>15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14</v>
      </c>
      <c r="K3" s="19" t="s">
        <v>10</v>
      </c>
    </row>
    <row r="4" spans="1:12" x14ac:dyDescent="0.2">
      <c r="A4" s="47" t="str">
        <f>'[1]RFP Submittal'!A4</f>
        <v>Credentials Solutions</v>
      </c>
      <c r="B4" s="47"/>
      <c r="C4" s="47"/>
      <c r="D4" s="47"/>
      <c r="E4" s="20">
        <f>[1]Evaluation!E8</f>
        <v>0</v>
      </c>
      <c r="F4" s="20">
        <f>[1]Evaluation!H8</f>
        <v>25</v>
      </c>
      <c r="G4" s="20">
        <f>[1]Evaluation!K8</f>
        <v>20</v>
      </c>
      <c r="H4" s="20">
        <f>[1]Evaluation!N8</f>
        <v>16</v>
      </c>
      <c r="I4" s="20">
        <f>[1]Evaluation!Q8</f>
        <v>16</v>
      </c>
      <c r="J4" s="20">
        <f>[1]Evaluation!T8</f>
        <v>10</v>
      </c>
      <c r="K4" s="21">
        <f>SUM(E4:J4)</f>
        <v>87</v>
      </c>
      <c r="L4" s="14"/>
    </row>
    <row r="5" spans="1:12" x14ac:dyDescent="0.2">
      <c r="A5" s="47" t="str">
        <f>'[1]RFP Submittal'!A5</f>
        <v>National Student Clearing House</v>
      </c>
      <c r="B5" s="47"/>
      <c r="C5" s="47"/>
      <c r="D5" s="47"/>
      <c r="E5" s="20">
        <f>[1]Evaluation!E9</f>
        <v>0</v>
      </c>
      <c r="F5" s="20">
        <f>[1]Evaluation!H9</f>
        <v>20</v>
      </c>
      <c r="G5" s="20">
        <f>[1]Evaluation!K9</f>
        <v>20</v>
      </c>
      <c r="H5" s="20">
        <f>[1]Evaluation!N9</f>
        <v>20</v>
      </c>
      <c r="I5" s="20">
        <f>[1]Evaluation!Q9</f>
        <v>16</v>
      </c>
      <c r="J5" s="20">
        <f>[1]Evaluation!T9</f>
        <v>10</v>
      </c>
      <c r="K5" s="21">
        <f>SUM(E5:J5)</f>
        <v>86</v>
      </c>
      <c r="L5" s="14"/>
    </row>
    <row r="6" spans="1:12" x14ac:dyDescent="0.2">
      <c r="A6" s="47" t="str">
        <f>'[1]RFP Submittal'!A6</f>
        <v>Parchment</v>
      </c>
      <c r="B6" s="47"/>
      <c r="C6" s="47"/>
      <c r="D6" s="47"/>
      <c r="E6" s="20">
        <f>[1]Evaluation!E10</f>
        <v>0</v>
      </c>
      <c r="F6" s="20">
        <f>[1]Evaluation!H10</f>
        <v>20</v>
      </c>
      <c r="G6" s="20">
        <f>[1]Evaluation!K10</f>
        <v>20</v>
      </c>
      <c r="H6" s="20">
        <f>[1]Evaluation!N10</f>
        <v>16</v>
      </c>
      <c r="I6" s="20">
        <f>[1]Evaluation!Q10</f>
        <v>12</v>
      </c>
      <c r="J6" s="20">
        <f>[1]Evaluation!T10</f>
        <v>10</v>
      </c>
      <c r="K6" s="21">
        <f>SUM(E6:J6)</f>
        <v>78</v>
      </c>
    </row>
    <row r="7" spans="1:12" x14ac:dyDescent="0.2">
      <c r="A7" s="47" t="str">
        <f>'[1]RFP Submittal'!A7</f>
        <v>PriServe Consulting</v>
      </c>
      <c r="B7" s="47"/>
      <c r="C7" s="47"/>
      <c r="D7" s="47"/>
      <c r="E7" s="20">
        <f>[1]Evaluation!E11</f>
        <v>0</v>
      </c>
      <c r="F7" s="20">
        <f>[1]Evaluation!H11</f>
        <v>15</v>
      </c>
      <c r="G7" s="20">
        <f>[1]Evaluation!K11</f>
        <v>12</v>
      </c>
      <c r="H7" s="20">
        <f>[1]Evaluation!N11</f>
        <v>12</v>
      </c>
      <c r="I7" s="20">
        <f>[1]Evaluation!Q11</f>
        <v>8</v>
      </c>
      <c r="J7" s="20">
        <f>[1]Evaluation!T11</f>
        <v>6</v>
      </c>
      <c r="K7" s="21">
        <f>SUM(E7:J7)</f>
        <v>53</v>
      </c>
    </row>
  </sheetData>
  <mergeCells count="6">
    <mergeCell ref="E1:K1"/>
    <mergeCell ref="A6:D6"/>
    <mergeCell ref="A7:D7"/>
    <mergeCell ref="A5:D5"/>
    <mergeCell ref="A3:D3"/>
    <mergeCell ref="A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F4" sqref="F4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49" t="s">
        <v>12</v>
      </c>
      <c r="B1" s="49"/>
      <c r="C1" s="49"/>
      <c r="D1" s="49"/>
    </row>
    <row r="2" spans="1:4" ht="48.75" customHeight="1" x14ac:dyDescent="0.2">
      <c r="A2" s="50" t="str">
        <f>Technical!A2</f>
        <v>RFP730-16037 Academic Transcript and Replacement Diploma Order Processing Service</v>
      </c>
      <c r="B2" s="50"/>
      <c r="C2" s="50"/>
      <c r="D2" s="50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25</v>
      </c>
      <c r="C4" s="5" t="s">
        <v>17</v>
      </c>
      <c r="D4" s="6" t="s">
        <v>4</v>
      </c>
    </row>
    <row r="5" spans="1:4" ht="16.5" customHeight="1" x14ac:dyDescent="0.2">
      <c r="A5" s="8" t="str">
        <f>Technical!A5</f>
        <v>Credentials Solutions</v>
      </c>
      <c r="B5" s="9">
        <f>'8'!E4</f>
        <v>4.4000000000000004</v>
      </c>
      <c r="C5" s="9">
        <f>AVERAGE(B5)</f>
        <v>4.4000000000000004</v>
      </c>
      <c r="D5" s="10">
        <f>RANK(C5,$C$5:$C$8,0)</f>
        <v>1</v>
      </c>
    </row>
    <row r="6" spans="1:4" ht="16.5" customHeight="1" x14ac:dyDescent="0.2">
      <c r="A6" s="8" t="str">
        <f>Technical!A6</f>
        <v>National Student Clearing House</v>
      </c>
      <c r="B6" s="9">
        <f>'8'!E5</f>
        <v>2.4</v>
      </c>
      <c r="C6" s="9">
        <f t="shared" ref="C6:C8" si="0">AVERAGE(B6)</f>
        <v>2.4</v>
      </c>
      <c r="D6" s="10">
        <f t="shared" ref="D6:D8" si="1">RANK(C6,$C$5:$C$8,0)</f>
        <v>2</v>
      </c>
    </row>
    <row r="7" spans="1:4" ht="16.5" customHeight="1" x14ac:dyDescent="0.2">
      <c r="A7" s="8" t="str">
        <f>Technical!A7</f>
        <v>Parchment</v>
      </c>
      <c r="B7" s="9">
        <f>'8'!E6</f>
        <v>2.4</v>
      </c>
      <c r="C7" s="9">
        <f t="shared" si="0"/>
        <v>2.4</v>
      </c>
      <c r="D7" s="10">
        <f t="shared" si="1"/>
        <v>2</v>
      </c>
    </row>
    <row r="8" spans="1:4" x14ac:dyDescent="0.2">
      <c r="A8" s="8" t="str">
        <f>Technical!A8</f>
        <v>PriServe Consulting</v>
      </c>
      <c r="B8" s="9">
        <f>'8'!E7</f>
        <v>0</v>
      </c>
      <c r="C8" s="9">
        <f t="shared" si="0"/>
        <v>0</v>
      </c>
      <c r="D8" s="10">
        <f t="shared" si="1"/>
        <v>4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J13" sqref="J13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8.28515625" style="1" bestFit="1" customWidth="1"/>
    <col min="13" max="13" width="10.42578125" style="1" customWidth="1"/>
    <col min="14" max="14" width="12.140625" style="1" customWidth="1"/>
    <col min="15" max="15" width="11.7109375" style="1" customWidth="1"/>
    <col min="16" max="16384" width="9.140625" style="1"/>
  </cols>
  <sheetData>
    <row r="1" spans="1:13" ht="15.7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26.25" customHeight="1" x14ac:dyDescent="0.2">
      <c r="A2" s="50" t="str">
        <f>Technical!A2</f>
        <v>RFP730-16037 Academic Transcript and Replacement Diploma Order Processing Service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5.75" thickBot="1" x14ac:dyDescent="0.25">
      <c r="J3" s="2"/>
      <c r="K3" s="2"/>
      <c r="L3" s="2"/>
      <c r="M3" s="2"/>
    </row>
    <row r="4" spans="1:13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4" t="str">
        <f>Technical!H4</f>
        <v>Evaluator 7</v>
      </c>
      <c r="I4" s="11" t="str">
        <f>Technical!I4</f>
        <v>Evaluator 8</v>
      </c>
      <c r="J4" s="5" t="s">
        <v>2</v>
      </c>
      <c r="K4" s="16" t="s">
        <v>13</v>
      </c>
      <c r="L4" s="5" t="s">
        <v>3</v>
      </c>
      <c r="M4" s="6" t="s">
        <v>4</v>
      </c>
    </row>
    <row r="5" spans="1:13" ht="16.5" customHeight="1" x14ac:dyDescent="0.2">
      <c r="A5" s="8" t="str">
        <f>'8'!A4:D4</f>
        <v>Credentials Solutions</v>
      </c>
      <c r="B5" s="9">
        <f>Technical!B5</f>
        <v>87</v>
      </c>
      <c r="C5" s="9">
        <f>Technical!C5</f>
        <v>77.599999999999994</v>
      </c>
      <c r="D5" s="9">
        <f>Technical!D5</f>
        <v>95</v>
      </c>
      <c r="E5" s="9">
        <f>Technical!E5</f>
        <v>87.9</v>
      </c>
      <c r="F5" s="9">
        <f>Technical!F5</f>
        <v>95</v>
      </c>
      <c r="G5" s="9">
        <f>Technical!G5</f>
        <v>68</v>
      </c>
      <c r="H5" s="9">
        <f>Technical!H5</f>
        <v>80.800000000000011</v>
      </c>
      <c r="I5" s="9">
        <f>Technical!I5</f>
        <v>83.2</v>
      </c>
      <c r="J5" s="9">
        <f>AVERAGE(B5:I5)</f>
        <v>84.3125</v>
      </c>
      <c r="K5" s="17">
        <f>'Non-Technical'!C5</f>
        <v>4.4000000000000004</v>
      </c>
      <c r="L5" s="9">
        <f>J5+K5</f>
        <v>88.712500000000006</v>
      </c>
      <c r="M5" s="10">
        <f>RANK(L5,$L$5:$L$8,0)</f>
        <v>1</v>
      </c>
    </row>
    <row r="6" spans="1:13" ht="16.5" customHeight="1" x14ac:dyDescent="0.2">
      <c r="A6" s="8" t="str">
        <f>'8'!A5:D5</f>
        <v>National Student Clearing House</v>
      </c>
      <c r="B6" s="9">
        <f>Technical!B6</f>
        <v>86</v>
      </c>
      <c r="C6" s="9">
        <f>Technical!C6</f>
        <v>74</v>
      </c>
      <c r="D6" s="9">
        <f>Technical!D6</f>
        <v>60</v>
      </c>
      <c r="E6" s="9">
        <f>Technical!E6</f>
        <v>76</v>
      </c>
      <c r="F6" s="9">
        <f>Technical!F6</f>
        <v>85</v>
      </c>
      <c r="G6" s="9">
        <f>Technical!G6</f>
        <v>59</v>
      </c>
      <c r="H6" s="9">
        <f>Technical!H6</f>
        <v>77.599999999999994</v>
      </c>
      <c r="I6" s="9">
        <f>Technical!I6</f>
        <v>32.200000000000003</v>
      </c>
      <c r="J6" s="9">
        <f>AVERAGE(B6:I6)</f>
        <v>68.725000000000009</v>
      </c>
      <c r="K6" s="17">
        <f>'Non-Technical'!C6</f>
        <v>2.4</v>
      </c>
      <c r="L6" s="9">
        <f>J6+K6</f>
        <v>71.125000000000014</v>
      </c>
      <c r="M6" s="10">
        <f t="shared" ref="M6:M8" si="0">RANK(L6,$L$5:$L$8,0)</f>
        <v>3</v>
      </c>
    </row>
    <row r="7" spans="1:13" ht="16.5" customHeight="1" x14ac:dyDescent="0.2">
      <c r="A7" s="8" t="str">
        <f>'8'!A6:D6</f>
        <v>Parchment</v>
      </c>
      <c r="B7" s="9">
        <f>Technical!B7</f>
        <v>78</v>
      </c>
      <c r="C7" s="9">
        <f>Technical!C7</f>
        <v>58</v>
      </c>
      <c r="D7" s="9">
        <f>Technical!D7</f>
        <v>61</v>
      </c>
      <c r="E7" s="9">
        <f>Technical!E7</f>
        <v>88.3</v>
      </c>
      <c r="F7" s="9">
        <f>Technical!F7</f>
        <v>72</v>
      </c>
      <c r="G7" s="9">
        <f>Technical!G7</f>
        <v>68</v>
      </c>
      <c r="H7" s="9">
        <f>Technical!H7</f>
        <v>80.8</v>
      </c>
      <c r="I7" s="9">
        <f>Technical!I7</f>
        <v>47.4</v>
      </c>
      <c r="J7" s="9">
        <f>AVERAGE(B7:I7)</f>
        <v>69.1875</v>
      </c>
      <c r="K7" s="17">
        <f>'Non-Technical'!C7</f>
        <v>2.4</v>
      </c>
      <c r="L7" s="9">
        <f>J7+K7</f>
        <v>71.587500000000006</v>
      </c>
      <c r="M7" s="10">
        <f t="shared" si="0"/>
        <v>2</v>
      </c>
    </row>
    <row r="8" spans="1:13" x14ac:dyDescent="0.2">
      <c r="A8" s="8" t="str">
        <f>'8'!A7:D7</f>
        <v>PriServe Consulting</v>
      </c>
      <c r="B8" s="9">
        <f>Technical!B8</f>
        <v>53</v>
      </c>
      <c r="C8" s="9">
        <f>Technical!C8</f>
        <v>29</v>
      </c>
      <c r="D8" s="9">
        <f>Technical!D8</f>
        <v>27</v>
      </c>
      <c r="E8" s="9">
        <f>Technical!E8</f>
        <v>61.8</v>
      </c>
      <c r="F8" s="9">
        <f>Technical!F8</f>
        <v>57</v>
      </c>
      <c r="G8" s="9">
        <f>Technical!G8</f>
        <v>45</v>
      </c>
      <c r="H8" s="9">
        <f>Technical!H8</f>
        <v>52</v>
      </c>
      <c r="I8" s="9">
        <f>Technical!I8</f>
        <v>0</v>
      </c>
      <c r="J8" s="9">
        <f>AVERAGE(B8:I8)</f>
        <v>40.6</v>
      </c>
      <c r="K8" s="17">
        <f>'Non-Technical'!C8</f>
        <v>0</v>
      </c>
      <c r="L8" s="9">
        <f>J8+K8</f>
        <v>40.6</v>
      </c>
      <c r="M8" s="10">
        <f t="shared" si="0"/>
        <v>4</v>
      </c>
    </row>
  </sheetData>
  <mergeCells count="2">
    <mergeCell ref="A1:M1"/>
    <mergeCell ref="A2:M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tabSelected="1" topLeftCell="A2" zoomScale="70" zoomScaleNormal="70" workbookViewId="0">
      <selection activeCell="B6" sqref="B6"/>
    </sheetView>
  </sheetViews>
  <sheetFormatPr defaultRowHeight="12.75" x14ac:dyDescent="0.2"/>
  <cols>
    <col min="1" max="1" width="2" style="25" customWidth="1"/>
    <col min="2" max="2" width="36.42578125" style="25" customWidth="1"/>
    <col min="3" max="3" width="12" style="25" customWidth="1"/>
    <col min="4" max="5" width="10.7109375" style="25" customWidth="1"/>
    <col min="6" max="6" width="11.42578125" style="25" customWidth="1"/>
    <col min="7" max="8" width="9" style="25" customWidth="1"/>
    <col min="9" max="11" width="13.42578125" style="25" customWidth="1"/>
    <col min="12" max="20" width="10" style="25" customWidth="1"/>
    <col min="21" max="16384" width="9.140625" style="25"/>
  </cols>
  <sheetData>
    <row r="1" spans="2:22" ht="15.75" x14ac:dyDescent="0.25">
      <c r="B1" s="72" t="s">
        <v>26</v>
      </c>
      <c r="C1" s="72"/>
      <c r="D1" s="72"/>
      <c r="E1" s="24" t="str">
        <f>[9]Cover!A6</f>
        <v>RFP730-16037 Academic Transcript and Replacement Diploma Order Processing Service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2:22" ht="15.75" customHeight="1" x14ac:dyDescent="0.25">
      <c r="C2" s="24"/>
      <c r="D2" s="24"/>
      <c r="E2" s="24"/>
    </row>
    <row r="3" spans="2:22" ht="15" customHeight="1" x14ac:dyDescent="0.2">
      <c r="B3" s="26" t="s">
        <v>27</v>
      </c>
      <c r="C3" s="73" t="s">
        <v>28</v>
      </c>
      <c r="D3" s="73"/>
      <c r="E3" s="73"/>
    </row>
    <row r="4" spans="2:22" ht="15" customHeight="1" x14ac:dyDescent="0.2"/>
    <row r="5" spans="2:22" ht="16.5" thickBot="1" x14ac:dyDescent="0.3">
      <c r="B5" s="27"/>
      <c r="C5" s="65" t="s">
        <v>29</v>
      </c>
      <c r="D5" s="65"/>
      <c r="E5" s="65"/>
      <c r="F5" s="65" t="s">
        <v>7</v>
      </c>
      <c r="G5" s="65"/>
      <c r="H5" s="65"/>
      <c r="I5" s="65" t="s">
        <v>8</v>
      </c>
      <c r="J5" s="65"/>
      <c r="K5" s="65"/>
      <c r="L5" s="65" t="s">
        <v>9</v>
      </c>
      <c r="M5" s="65"/>
      <c r="N5" s="65"/>
      <c r="O5" s="65" t="s">
        <v>14</v>
      </c>
      <c r="P5" s="65"/>
      <c r="Q5" s="65"/>
      <c r="R5" s="65" t="s">
        <v>15</v>
      </c>
      <c r="S5" s="65"/>
      <c r="T5" s="65"/>
    </row>
    <row r="6" spans="2:22" ht="186" customHeight="1" x14ac:dyDescent="0.2">
      <c r="B6" s="28"/>
      <c r="C6" s="66" t="s">
        <v>47</v>
      </c>
      <c r="D6" s="67"/>
      <c r="E6" s="68"/>
      <c r="F6" s="69" t="s">
        <v>30</v>
      </c>
      <c r="G6" s="70"/>
      <c r="H6" s="71"/>
      <c r="I6" s="69" t="s">
        <v>31</v>
      </c>
      <c r="J6" s="70"/>
      <c r="K6" s="71"/>
      <c r="L6" s="69" t="s">
        <v>32</v>
      </c>
      <c r="M6" s="70"/>
      <c r="N6" s="71"/>
      <c r="O6" s="69" t="s">
        <v>33</v>
      </c>
      <c r="P6" s="70"/>
      <c r="Q6" s="71"/>
      <c r="R6" s="69" t="s">
        <v>34</v>
      </c>
      <c r="S6" s="70"/>
      <c r="T6" s="71"/>
      <c r="U6" s="29" t="s">
        <v>35</v>
      </c>
    </row>
    <row r="7" spans="2:22" x14ac:dyDescent="0.2">
      <c r="B7" s="30" t="s">
        <v>5</v>
      </c>
      <c r="C7" s="31" t="s">
        <v>36</v>
      </c>
      <c r="D7" s="32" t="s">
        <v>37</v>
      </c>
      <c r="E7" s="33" t="s">
        <v>38</v>
      </c>
      <c r="F7" s="34" t="s">
        <v>36</v>
      </c>
      <c r="G7" s="35" t="s">
        <v>37</v>
      </c>
      <c r="H7" s="36" t="s">
        <v>38</v>
      </c>
      <c r="I7" s="31" t="s">
        <v>36</v>
      </c>
      <c r="J7" s="32" t="s">
        <v>37</v>
      </c>
      <c r="K7" s="33" t="s">
        <v>38</v>
      </c>
      <c r="L7" s="31" t="s">
        <v>36</v>
      </c>
      <c r="M7" s="32" t="s">
        <v>37</v>
      </c>
      <c r="N7" s="33" t="s">
        <v>38</v>
      </c>
      <c r="O7" s="31" t="s">
        <v>36</v>
      </c>
      <c r="P7" s="32" t="s">
        <v>37</v>
      </c>
      <c r="Q7" s="33" t="s">
        <v>38</v>
      </c>
      <c r="R7" s="31" t="s">
        <v>36</v>
      </c>
      <c r="S7" s="32" t="s">
        <v>37</v>
      </c>
      <c r="T7" s="33" t="s">
        <v>38</v>
      </c>
      <c r="U7" s="37"/>
    </row>
    <row r="8" spans="2:22" x14ac:dyDescent="0.2">
      <c r="B8" s="38" t="str">
        <f>'[9]RFP Submittal'!A4</f>
        <v>Credentials Solutions</v>
      </c>
      <c r="C8" s="39"/>
      <c r="D8" s="40">
        <v>1</v>
      </c>
      <c r="E8" s="41">
        <f>C8*D8</f>
        <v>0</v>
      </c>
      <c r="F8" s="42"/>
      <c r="G8" s="40">
        <v>5</v>
      </c>
      <c r="H8" s="43">
        <f>F8*G8</f>
        <v>0</v>
      </c>
      <c r="I8" s="42"/>
      <c r="J8" s="40">
        <v>4</v>
      </c>
      <c r="K8" s="41">
        <f>I8*J8</f>
        <v>0</v>
      </c>
      <c r="L8" s="42"/>
      <c r="M8" s="40">
        <v>4</v>
      </c>
      <c r="N8" s="41">
        <f>L8*M8</f>
        <v>0</v>
      </c>
      <c r="O8" s="42"/>
      <c r="P8" s="40">
        <v>4</v>
      </c>
      <c r="Q8" s="41">
        <f>O8*P8</f>
        <v>0</v>
      </c>
      <c r="R8" s="42"/>
      <c r="S8" s="40">
        <v>2</v>
      </c>
      <c r="T8" s="41">
        <f>R8*S8</f>
        <v>0</v>
      </c>
      <c r="U8" s="44">
        <f>K8+H8+E8+N8+T8+Q8</f>
        <v>0</v>
      </c>
    </row>
    <row r="9" spans="2:22" x14ac:dyDescent="0.2">
      <c r="B9" s="38" t="str">
        <f>'[9]RFP Submittal'!A5</f>
        <v>National Student Clearing House</v>
      </c>
      <c r="C9" s="39"/>
      <c r="D9" s="40">
        <v>1</v>
      </c>
      <c r="E9" s="41">
        <f t="shared" ref="E9:E11" si="0">C9*D9</f>
        <v>0</v>
      </c>
      <c r="F9" s="42"/>
      <c r="G9" s="40">
        <v>5</v>
      </c>
      <c r="H9" s="43">
        <f t="shared" ref="H9:H11" si="1">F9*G9</f>
        <v>0</v>
      </c>
      <c r="I9" s="42"/>
      <c r="J9" s="40">
        <v>4</v>
      </c>
      <c r="K9" s="41">
        <f t="shared" ref="K9:K11" si="2">I9*J9</f>
        <v>0</v>
      </c>
      <c r="L9" s="42"/>
      <c r="M9" s="40">
        <v>4</v>
      </c>
      <c r="N9" s="41">
        <f t="shared" ref="N9:N11" si="3">L9*M9</f>
        <v>0</v>
      </c>
      <c r="O9" s="42"/>
      <c r="P9" s="40">
        <v>4</v>
      </c>
      <c r="Q9" s="41">
        <f t="shared" ref="Q9:Q11" si="4">O9*P9</f>
        <v>0</v>
      </c>
      <c r="R9" s="42"/>
      <c r="S9" s="40">
        <v>2</v>
      </c>
      <c r="T9" s="41">
        <f t="shared" ref="T9:T11" si="5">R9*S9</f>
        <v>0</v>
      </c>
      <c r="U9" s="44">
        <f t="shared" ref="U9:U11" si="6">K9+H9+E9+N9+T9+Q9</f>
        <v>0</v>
      </c>
    </row>
    <row r="10" spans="2:22" x14ac:dyDescent="0.2">
      <c r="B10" s="38" t="str">
        <f>'[9]RFP Submittal'!A6</f>
        <v>Parchment</v>
      </c>
      <c r="C10" s="39"/>
      <c r="D10" s="40">
        <v>1</v>
      </c>
      <c r="E10" s="41">
        <f t="shared" si="0"/>
        <v>0</v>
      </c>
      <c r="F10" s="42"/>
      <c r="G10" s="40">
        <v>5</v>
      </c>
      <c r="H10" s="43">
        <f t="shared" si="1"/>
        <v>0</v>
      </c>
      <c r="I10" s="42"/>
      <c r="J10" s="40">
        <v>4</v>
      </c>
      <c r="K10" s="41">
        <f t="shared" si="2"/>
        <v>0</v>
      </c>
      <c r="L10" s="42"/>
      <c r="M10" s="40">
        <v>4</v>
      </c>
      <c r="N10" s="41">
        <f t="shared" si="3"/>
        <v>0</v>
      </c>
      <c r="O10" s="42"/>
      <c r="P10" s="40">
        <v>4</v>
      </c>
      <c r="Q10" s="41">
        <f t="shared" si="4"/>
        <v>0</v>
      </c>
      <c r="R10" s="42"/>
      <c r="S10" s="40">
        <v>2</v>
      </c>
      <c r="T10" s="41">
        <f t="shared" si="5"/>
        <v>0</v>
      </c>
      <c r="U10" s="44">
        <f t="shared" si="6"/>
        <v>0</v>
      </c>
    </row>
    <row r="11" spans="2:22" x14ac:dyDescent="0.2">
      <c r="B11" s="38" t="str">
        <f>'[9]RFP Submittal'!A7</f>
        <v>PriServe Consulting</v>
      </c>
      <c r="C11" s="39"/>
      <c r="D11" s="40">
        <v>1</v>
      </c>
      <c r="E11" s="41">
        <f t="shared" si="0"/>
        <v>0</v>
      </c>
      <c r="F11" s="42"/>
      <c r="G11" s="40">
        <v>5</v>
      </c>
      <c r="H11" s="43">
        <f t="shared" si="1"/>
        <v>0</v>
      </c>
      <c r="I11" s="42"/>
      <c r="J11" s="40">
        <v>4</v>
      </c>
      <c r="K11" s="41">
        <f t="shared" si="2"/>
        <v>0</v>
      </c>
      <c r="L11" s="42"/>
      <c r="M11" s="40">
        <v>4</v>
      </c>
      <c r="N11" s="41">
        <f t="shared" si="3"/>
        <v>0</v>
      </c>
      <c r="O11" s="42"/>
      <c r="P11" s="40">
        <v>4</v>
      </c>
      <c r="Q11" s="41">
        <f t="shared" si="4"/>
        <v>0</v>
      </c>
      <c r="R11" s="42"/>
      <c r="S11" s="40">
        <v>2</v>
      </c>
      <c r="T11" s="41">
        <f t="shared" si="5"/>
        <v>0</v>
      </c>
      <c r="U11" s="44">
        <f t="shared" si="6"/>
        <v>0</v>
      </c>
    </row>
    <row r="12" spans="2:22" x14ac:dyDescent="0.2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2:22" x14ac:dyDescent="0.2">
      <c r="B13" s="57" t="s">
        <v>39</v>
      </c>
      <c r="C13" s="57"/>
      <c r="D13" s="57"/>
      <c r="E13" s="57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2:22" x14ac:dyDescent="0.2">
      <c r="B14" s="57"/>
      <c r="C14" s="57"/>
      <c r="D14" s="57"/>
      <c r="E14" s="57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2:22" x14ac:dyDescent="0.2">
      <c r="B15" s="57"/>
      <c r="C15" s="57"/>
      <c r="D15" s="57"/>
      <c r="E15" s="57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2:22" ht="13.5" thickBot="1" x14ac:dyDescent="0.25">
      <c r="B16" s="58"/>
      <c r="C16" s="58"/>
      <c r="D16" s="58"/>
      <c r="E16" s="58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2:21" ht="13.5" thickTop="1" x14ac:dyDescent="0.2">
      <c r="B17" s="59" t="s">
        <v>40</v>
      </c>
      <c r="C17" s="60"/>
      <c r="D17" s="60"/>
      <c r="E17" s="61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</row>
    <row r="18" spans="2:21" x14ac:dyDescent="0.2">
      <c r="B18" s="62" t="s">
        <v>41</v>
      </c>
      <c r="C18" s="63"/>
      <c r="D18" s="63"/>
      <c r="E18" s="6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2:21" x14ac:dyDescent="0.2">
      <c r="B19" s="51" t="s">
        <v>42</v>
      </c>
      <c r="C19" s="52"/>
      <c r="D19" s="52"/>
      <c r="E19" s="53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spans="2:21" x14ac:dyDescent="0.2">
      <c r="B20" s="51" t="s">
        <v>43</v>
      </c>
      <c r="C20" s="52"/>
      <c r="D20" s="52"/>
      <c r="E20" s="53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</row>
    <row r="21" spans="2:21" x14ac:dyDescent="0.2">
      <c r="B21" s="51" t="s">
        <v>44</v>
      </c>
      <c r="C21" s="52"/>
      <c r="D21" s="52"/>
      <c r="E21" s="53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2:21" x14ac:dyDescent="0.2">
      <c r="B22" s="51" t="s">
        <v>45</v>
      </c>
      <c r="C22" s="52"/>
      <c r="D22" s="52"/>
      <c r="E22" s="53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spans="2:21" ht="13.5" thickBot="1" x14ac:dyDescent="0.25">
      <c r="B23" s="54" t="s">
        <v>46</v>
      </c>
      <c r="C23" s="55"/>
      <c r="D23" s="55"/>
      <c r="E23" s="56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</row>
    <row r="24" spans="2:21" ht="13.5" thickTop="1" x14ac:dyDescent="0.2"/>
  </sheetData>
  <mergeCells count="22">
    <mergeCell ref="B1:D1"/>
    <mergeCell ref="C3:E3"/>
    <mergeCell ref="C5:E5"/>
    <mergeCell ref="F5:H5"/>
    <mergeCell ref="I5:K5"/>
    <mergeCell ref="O5:Q5"/>
    <mergeCell ref="R5:T5"/>
    <mergeCell ref="C6:E6"/>
    <mergeCell ref="F6:H6"/>
    <mergeCell ref="I6:K6"/>
    <mergeCell ref="L6:N6"/>
    <mergeCell ref="O6:Q6"/>
    <mergeCell ref="R6:T6"/>
    <mergeCell ref="L5:N5"/>
    <mergeCell ref="B22:E22"/>
    <mergeCell ref="B23:E23"/>
    <mergeCell ref="B13:E16"/>
    <mergeCell ref="B17:E17"/>
    <mergeCell ref="B18:E18"/>
    <mergeCell ref="B19:E19"/>
    <mergeCell ref="B20:E20"/>
    <mergeCell ref="B21:E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E1" sqref="E1:K1"/>
    </sheetView>
  </sheetViews>
  <sheetFormatPr defaultRowHeight="12.75" x14ac:dyDescent="0.2"/>
  <sheetData>
    <row r="1" spans="1:11" ht="15.75" customHeight="1" x14ac:dyDescent="0.25">
      <c r="A1" s="13" t="s">
        <v>0</v>
      </c>
      <c r="B1" s="13"/>
      <c r="C1" s="13"/>
      <c r="D1" s="13"/>
      <c r="E1" s="46" t="s">
        <v>19</v>
      </c>
      <c r="F1" s="46"/>
      <c r="G1" s="46"/>
      <c r="H1" s="46"/>
      <c r="I1" s="46"/>
      <c r="J1" s="46"/>
      <c r="K1" s="46"/>
    </row>
    <row r="2" spans="1:11" ht="15.75" x14ac:dyDescent="0.25">
      <c r="A2" s="13"/>
      <c r="B2" s="12"/>
      <c r="C2" s="15"/>
      <c r="D2" s="15"/>
      <c r="E2" s="15"/>
      <c r="F2" s="15"/>
      <c r="G2" s="12"/>
      <c r="H2" s="12"/>
      <c r="I2" s="12"/>
      <c r="J2" s="12"/>
      <c r="K2" s="15"/>
    </row>
    <row r="3" spans="1:11" x14ac:dyDescent="0.2">
      <c r="A3" s="48" t="s">
        <v>5</v>
      </c>
      <c r="B3" s="48"/>
      <c r="C3" s="48"/>
      <c r="D3" s="48"/>
      <c r="E3" s="18" t="s">
        <v>15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14</v>
      </c>
      <c r="K3" s="19" t="s">
        <v>10</v>
      </c>
    </row>
    <row r="4" spans="1:11" x14ac:dyDescent="0.2">
      <c r="A4" s="47" t="str">
        <f>'[2]RFP Submittal'!A4</f>
        <v>Credentials Solutions</v>
      </c>
      <c r="B4" s="47"/>
      <c r="C4" s="47"/>
      <c r="D4" s="47"/>
      <c r="E4" s="20">
        <f>[2]Evaluation!E8</f>
        <v>0</v>
      </c>
      <c r="F4" s="20">
        <f>[2]Evaluation!H8</f>
        <v>20</v>
      </c>
      <c r="G4" s="20">
        <f>[2]Evaluation!K8</f>
        <v>16</v>
      </c>
      <c r="H4" s="20">
        <f>[2]Evaluation!N8</f>
        <v>16</v>
      </c>
      <c r="I4" s="20">
        <f>[2]Evaluation!Q8</f>
        <v>17.600000000000001</v>
      </c>
      <c r="J4" s="20">
        <f>[2]Evaluation!T8</f>
        <v>8</v>
      </c>
      <c r="K4" s="21">
        <f>SUM(E4:J4)</f>
        <v>77.599999999999994</v>
      </c>
    </row>
    <row r="5" spans="1:11" x14ac:dyDescent="0.2">
      <c r="A5" s="47" t="str">
        <f>'[2]RFP Submittal'!A5</f>
        <v>National Student Clearing House</v>
      </c>
      <c r="B5" s="47"/>
      <c r="C5" s="47"/>
      <c r="D5" s="47"/>
      <c r="E5" s="20">
        <f>[2]Evaluation!E9</f>
        <v>0</v>
      </c>
      <c r="F5" s="20">
        <f>[2]Evaluation!H9</f>
        <v>20</v>
      </c>
      <c r="G5" s="20">
        <f>[2]Evaluation!K9</f>
        <v>16</v>
      </c>
      <c r="H5" s="20">
        <f>[2]Evaluation!N9</f>
        <v>16</v>
      </c>
      <c r="I5" s="20">
        <f>[2]Evaluation!Q9</f>
        <v>16</v>
      </c>
      <c r="J5" s="20">
        <f>[2]Evaluation!T9</f>
        <v>6</v>
      </c>
      <c r="K5" s="21">
        <f>SUM(E5:J5)</f>
        <v>74</v>
      </c>
    </row>
    <row r="6" spans="1:11" x14ac:dyDescent="0.2">
      <c r="A6" s="47" t="str">
        <f>'[2]RFP Submittal'!A6</f>
        <v>Parchment</v>
      </c>
      <c r="B6" s="47"/>
      <c r="C6" s="47"/>
      <c r="D6" s="47"/>
      <c r="E6" s="20">
        <f>[2]Evaluation!E10</f>
        <v>0</v>
      </c>
      <c r="F6" s="20">
        <f>[2]Evaluation!H10</f>
        <v>15</v>
      </c>
      <c r="G6" s="20">
        <f>[2]Evaluation!K10</f>
        <v>12</v>
      </c>
      <c r="H6" s="20">
        <f>[2]Evaluation!N10</f>
        <v>12</v>
      </c>
      <c r="I6" s="20">
        <f>[2]Evaluation!Q10</f>
        <v>12</v>
      </c>
      <c r="J6" s="20">
        <f>[2]Evaluation!T10</f>
        <v>7</v>
      </c>
      <c r="K6" s="21">
        <f>SUM(E6:J6)</f>
        <v>58</v>
      </c>
    </row>
    <row r="7" spans="1:11" x14ac:dyDescent="0.2">
      <c r="A7" s="47" t="str">
        <f>'[2]RFP Submittal'!A7</f>
        <v>PriServe Consulting</v>
      </c>
      <c r="B7" s="47"/>
      <c r="C7" s="47"/>
      <c r="D7" s="47"/>
      <c r="E7" s="20">
        <f>[2]Evaluation!E11</f>
        <v>0</v>
      </c>
      <c r="F7" s="20">
        <f>[2]Evaluation!H11</f>
        <v>5</v>
      </c>
      <c r="G7" s="20">
        <f>[2]Evaluation!K11</f>
        <v>10</v>
      </c>
      <c r="H7" s="20">
        <f>[2]Evaluation!N11</f>
        <v>4</v>
      </c>
      <c r="I7" s="20">
        <f>[2]Evaluation!Q11</f>
        <v>8</v>
      </c>
      <c r="J7" s="20">
        <f>[2]Evaluation!T11</f>
        <v>2</v>
      </c>
      <c r="K7" s="21">
        <f>SUM(E7:J7)</f>
        <v>29</v>
      </c>
    </row>
  </sheetData>
  <mergeCells count="6">
    <mergeCell ref="E1:K1"/>
    <mergeCell ref="A7:D7"/>
    <mergeCell ref="A6:D6"/>
    <mergeCell ref="A3:D3"/>
    <mergeCell ref="A4:D4"/>
    <mergeCell ref="A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E1" sqref="E1:K1"/>
    </sheetView>
  </sheetViews>
  <sheetFormatPr defaultRowHeight="12.75" x14ac:dyDescent="0.2"/>
  <sheetData>
    <row r="1" spans="1:11" ht="15.75" customHeight="1" x14ac:dyDescent="0.25">
      <c r="A1" s="13" t="s">
        <v>0</v>
      </c>
      <c r="B1" s="13"/>
      <c r="C1" s="13"/>
      <c r="D1" s="13"/>
      <c r="E1" s="46" t="s">
        <v>20</v>
      </c>
      <c r="F1" s="46"/>
      <c r="G1" s="46"/>
      <c r="H1" s="46"/>
      <c r="I1" s="46"/>
      <c r="J1" s="46"/>
      <c r="K1" s="46"/>
    </row>
    <row r="2" spans="1:11" ht="15.75" x14ac:dyDescent="0.25">
      <c r="A2" s="13"/>
      <c r="B2" s="12"/>
      <c r="C2" s="15"/>
      <c r="D2" s="15"/>
      <c r="E2" s="15"/>
      <c r="F2" s="15"/>
      <c r="G2" s="12"/>
      <c r="H2" s="12"/>
      <c r="I2" s="12"/>
      <c r="J2" s="12"/>
      <c r="K2" s="15"/>
    </row>
    <row r="3" spans="1:11" x14ac:dyDescent="0.2">
      <c r="A3" s="48" t="s">
        <v>5</v>
      </c>
      <c r="B3" s="48"/>
      <c r="C3" s="48"/>
      <c r="D3" s="48"/>
      <c r="E3" s="18" t="s">
        <v>15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14</v>
      </c>
      <c r="K3" s="19" t="s">
        <v>10</v>
      </c>
    </row>
    <row r="4" spans="1:11" x14ac:dyDescent="0.2">
      <c r="A4" s="47" t="str">
        <f>'[3]RFP Submittal'!A4</f>
        <v>Credentials Solutions</v>
      </c>
      <c r="B4" s="47"/>
      <c r="C4" s="47"/>
      <c r="D4" s="47"/>
      <c r="E4" s="20">
        <f>[3]Evaluation!E8</f>
        <v>0</v>
      </c>
      <c r="F4" s="20">
        <f>[3]Evaluation!H8</f>
        <v>25</v>
      </c>
      <c r="G4" s="20">
        <f>[3]Evaluation!K8</f>
        <v>20</v>
      </c>
      <c r="H4" s="20">
        <f>[3]Evaluation!N8</f>
        <v>20</v>
      </c>
      <c r="I4" s="20">
        <f>[3]Evaluation!Q8</f>
        <v>20</v>
      </c>
      <c r="J4" s="20">
        <f>[3]Evaluation!T8</f>
        <v>10</v>
      </c>
      <c r="K4" s="21">
        <f>SUM(E4:J4)</f>
        <v>95</v>
      </c>
    </row>
    <row r="5" spans="1:11" x14ac:dyDescent="0.2">
      <c r="A5" s="47" t="str">
        <f>'[3]RFP Submittal'!A5</f>
        <v>National Student Clearing House</v>
      </c>
      <c r="B5" s="47"/>
      <c r="C5" s="47"/>
      <c r="D5" s="47"/>
      <c r="E5" s="20">
        <f>[3]Evaluation!E9</f>
        <v>0</v>
      </c>
      <c r="F5" s="20">
        <f>[3]Evaluation!H9</f>
        <v>10</v>
      </c>
      <c r="G5" s="20">
        <f>[3]Evaluation!K9</f>
        <v>20</v>
      </c>
      <c r="H5" s="20">
        <f>[3]Evaluation!N9</f>
        <v>12</v>
      </c>
      <c r="I5" s="20">
        <f>[3]Evaluation!Q9</f>
        <v>12</v>
      </c>
      <c r="J5" s="20">
        <f>[3]Evaluation!T9</f>
        <v>6</v>
      </c>
      <c r="K5" s="21">
        <f>SUM(E5:J5)</f>
        <v>60</v>
      </c>
    </row>
    <row r="6" spans="1:11" x14ac:dyDescent="0.2">
      <c r="A6" s="47" t="str">
        <f>'[3]RFP Submittal'!A6</f>
        <v>Parchment</v>
      </c>
      <c r="B6" s="47"/>
      <c r="C6" s="47"/>
      <c r="D6" s="47"/>
      <c r="E6" s="20">
        <f>[3]Evaluation!E10</f>
        <v>0</v>
      </c>
      <c r="F6" s="20">
        <f>[3]Evaluation!H10</f>
        <v>15</v>
      </c>
      <c r="G6" s="20">
        <f>[3]Evaluation!K10</f>
        <v>16</v>
      </c>
      <c r="H6" s="20">
        <f>[3]Evaluation!N10</f>
        <v>12</v>
      </c>
      <c r="I6" s="20">
        <f>[3]Evaluation!Q10</f>
        <v>12</v>
      </c>
      <c r="J6" s="20">
        <f>[3]Evaluation!T10</f>
        <v>6</v>
      </c>
      <c r="K6" s="21">
        <f>SUM(E6:J6)</f>
        <v>61</v>
      </c>
    </row>
    <row r="7" spans="1:11" x14ac:dyDescent="0.2">
      <c r="A7" s="47" t="str">
        <f>'[3]RFP Submittal'!A7</f>
        <v>PriServe Consulting</v>
      </c>
      <c r="B7" s="47"/>
      <c r="C7" s="47"/>
      <c r="D7" s="47"/>
      <c r="E7" s="20">
        <f>[3]Evaluation!E11</f>
        <v>0</v>
      </c>
      <c r="F7" s="20">
        <f>[3]Evaluation!H11</f>
        <v>5</v>
      </c>
      <c r="G7" s="20">
        <f>[3]Evaluation!K11</f>
        <v>12</v>
      </c>
      <c r="H7" s="20">
        <f>[3]Evaluation!N11</f>
        <v>4</v>
      </c>
      <c r="I7" s="20">
        <f>[3]Evaluation!Q11</f>
        <v>4</v>
      </c>
      <c r="J7" s="20">
        <f>[3]Evaluation!T11</f>
        <v>2</v>
      </c>
      <c r="K7" s="21">
        <f>SUM(E7:J7)</f>
        <v>27</v>
      </c>
    </row>
  </sheetData>
  <mergeCells count="6">
    <mergeCell ref="E1:K1"/>
    <mergeCell ref="A7:D7"/>
    <mergeCell ref="A6:D6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E1" sqref="E1:K1"/>
    </sheetView>
  </sheetViews>
  <sheetFormatPr defaultRowHeight="12.75" x14ac:dyDescent="0.2"/>
  <sheetData>
    <row r="1" spans="1:11" ht="15.75" customHeight="1" x14ac:dyDescent="0.25">
      <c r="A1" s="13" t="s">
        <v>0</v>
      </c>
      <c r="B1" s="13"/>
      <c r="C1" s="13"/>
      <c r="D1" s="13"/>
      <c r="E1" s="46" t="s">
        <v>21</v>
      </c>
      <c r="F1" s="46"/>
      <c r="G1" s="46"/>
      <c r="H1" s="46"/>
      <c r="I1" s="46"/>
      <c r="J1" s="46"/>
      <c r="K1" s="46"/>
    </row>
    <row r="2" spans="1:11" ht="15.75" x14ac:dyDescent="0.25">
      <c r="A2" s="13"/>
      <c r="B2" s="12"/>
      <c r="C2" s="15"/>
      <c r="D2" s="15"/>
      <c r="E2" s="15"/>
      <c r="F2" s="15"/>
      <c r="G2" s="12"/>
      <c r="H2" s="12"/>
      <c r="I2" s="12"/>
      <c r="J2" s="12"/>
      <c r="K2" s="15"/>
    </row>
    <row r="3" spans="1:11" x14ac:dyDescent="0.2">
      <c r="A3" s="48" t="s">
        <v>5</v>
      </c>
      <c r="B3" s="48"/>
      <c r="C3" s="48"/>
      <c r="D3" s="48"/>
      <c r="E3" s="18" t="s">
        <v>15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14</v>
      </c>
      <c r="K3" s="19" t="s">
        <v>10</v>
      </c>
    </row>
    <row r="4" spans="1:11" x14ac:dyDescent="0.2">
      <c r="A4" s="47" t="str">
        <f>'[4]RFP Submittal'!A4</f>
        <v>Credentials Solutions</v>
      </c>
      <c r="B4" s="47"/>
      <c r="C4" s="47"/>
      <c r="D4" s="47"/>
      <c r="E4" s="20">
        <f>[4]Evaluation!E8</f>
        <v>0</v>
      </c>
      <c r="F4" s="20">
        <f>[4]Evaluation!H8</f>
        <v>23.5</v>
      </c>
      <c r="G4" s="20">
        <f>[4]Evaluation!K8</f>
        <v>17.2</v>
      </c>
      <c r="H4" s="20">
        <f>[4]Evaluation!N8</f>
        <v>19.600000000000001</v>
      </c>
      <c r="I4" s="20">
        <f>[4]Evaluation!Q8</f>
        <v>18</v>
      </c>
      <c r="J4" s="20">
        <f>[4]Evaluation!T8</f>
        <v>9.6</v>
      </c>
      <c r="K4" s="21">
        <f>SUM(E4:J4)</f>
        <v>87.9</v>
      </c>
    </row>
    <row r="5" spans="1:11" x14ac:dyDescent="0.2">
      <c r="A5" s="47" t="str">
        <f>'[4]RFP Submittal'!A5</f>
        <v>National Student Clearing House</v>
      </c>
      <c r="B5" s="47"/>
      <c r="C5" s="47"/>
      <c r="D5" s="47"/>
      <c r="E5" s="20">
        <f>[4]Evaluation!E9</f>
        <v>0</v>
      </c>
      <c r="F5" s="20">
        <f>[4]Evaluation!H9</f>
        <v>20</v>
      </c>
      <c r="G5" s="20">
        <f>[4]Evaluation!K9</f>
        <v>16</v>
      </c>
      <c r="H5" s="20">
        <f>[4]Evaluation!N9</f>
        <v>16</v>
      </c>
      <c r="I5" s="20">
        <f>[4]Evaluation!Q9</f>
        <v>16</v>
      </c>
      <c r="J5" s="20">
        <f>[4]Evaluation!T9</f>
        <v>8</v>
      </c>
      <c r="K5" s="21">
        <f>SUM(E5:J5)</f>
        <v>76</v>
      </c>
    </row>
    <row r="6" spans="1:11" x14ac:dyDescent="0.2">
      <c r="A6" s="47" t="str">
        <f>'[4]RFP Submittal'!A6</f>
        <v>Parchment</v>
      </c>
      <c r="B6" s="47"/>
      <c r="C6" s="47"/>
      <c r="D6" s="47"/>
      <c r="E6" s="20">
        <f>[4]Evaluation!E10</f>
        <v>0</v>
      </c>
      <c r="F6" s="20">
        <f>[4]Evaluation!H10</f>
        <v>23.5</v>
      </c>
      <c r="G6" s="20">
        <f>[4]Evaluation!K10</f>
        <v>17.600000000000001</v>
      </c>
      <c r="H6" s="20">
        <f>[4]Evaluation!N10</f>
        <v>19.600000000000001</v>
      </c>
      <c r="I6" s="20">
        <f>[4]Evaluation!Q10</f>
        <v>18</v>
      </c>
      <c r="J6" s="20">
        <f>[4]Evaluation!T10</f>
        <v>9.6</v>
      </c>
      <c r="K6" s="21">
        <f>SUM(E6:J6)</f>
        <v>88.3</v>
      </c>
    </row>
    <row r="7" spans="1:11" x14ac:dyDescent="0.2">
      <c r="A7" s="47" t="str">
        <f>'[4]RFP Submittal'!A7</f>
        <v>PriServe Consulting</v>
      </c>
      <c r="B7" s="47"/>
      <c r="C7" s="47"/>
      <c r="D7" s="47"/>
      <c r="E7" s="20">
        <f>[4]Evaluation!E11</f>
        <v>0</v>
      </c>
      <c r="F7" s="20">
        <f>[4]Evaluation!H11</f>
        <v>19</v>
      </c>
      <c r="G7" s="20">
        <f>[4]Evaluation!K11</f>
        <v>12.8</v>
      </c>
      <c r="H7" s="20">
        <f>[4]Evaluation!N11</f>
        <v>12</v>
      </c>
      <c r="I7" s="20">
        <f>[4]Evaluation!Q11</f>
        <v>12</v>
      </c>
      <c r="J7" s="20">
        <f>[4]Evaluation!T11</f>
        <v>6</v>
      </c>
      <c r="K7" s="21">
        <f>SUM(E7:J7)</f>
        <v>61.8</v>
      </c>
    </row>
  </sheetData>
  <mergeCells count="6">
    <mergeCell ref="E1:K1"/>
    <mergeCell ref="A7:D7"/>
    <mergeCell ref="A6:D6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E1" sqref="E1:K1"/>
    </sheetView>
  </sheetViews>
  <sheetFormatPr defaultRowHeight="12.75" x14ac:dyDescent="0.2"/>
  <sheetData>
    <row r="1" spans="1:11" ht="15.75" customHeight="1" x14ac:dyDescent="0.25">
      <c r="A1" s="13" t="s">
        <v>0</v>
      </c>
      <c r="B1" s="13"/>
      <c r="C1" s="13"/>
      <c r="D1" s="13"/>
      <c r="E1" s="46" t="s">
        <v>22</v>
      </c>
      <c r="F1" s="46"/>
      <c r="G1" s="46"/>
      <c r="H1" s="46"/>
      <c r="I1" s="46"/>
      <c r="J1" s="46"/>
      <c r="K1" s="46"/>
    </row>
    <row r="2" spans="1:11" ht="15.75" x14ac:dyDescent="0.25">
      <c r="A2" s="13"/>
      <c r="B2" s="12"/>
      <c r="C2" s="15"/>
      <c r="D2" s="15"/>
      <c r="E2" s="15"/>
      <c r="F2" s="15"/>
      <c r="G2" s="12"/>
      <c r="H2" s="12"/>
      <c r="I2" s="12"/>
      <c r="J2" s="12"/>
      <c r="K2" s="15"/>
    </row>
    <row r="3" spans="1:11" x14ac:dyDescent="0.2">
      <c r="A3" s="48" t="s">
        <v>5</v>
      </c>
      <c r="B3" s="48"/>
      <c r="C3" s="48"/>
      <c r="D3" s="48"/>
      <c r="E3" s="18" t="s">
        <v>15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14</v>
      </c>
      <c r="K3" s="19" t="s">
        <v>10</v>
      </c>
    </row>
    <row r="4" spans="1:11" x14ac:dyDescent="0.2">
      <c r="A4" s="47" t="str">
        <f>'[5]RFP Submittal'!A4</f>
        <v>Credentials Solutions</v>
      </c>
      <c r="B4" s="47"/>
      <c r="C4" s="47"/>
      <c r="D4" s="47"/>
      <c r="E4" s="20">
        <f>[5]Evaluation!E8</f>
        <v>0</v>
      </c>
      <c r="F4" s="20">
        <f>[5]Evaluation!H8</f>
        <v>25</v>
      </c>
      <c r="G4" s="20">
        <f>[5]Evaluation!K8</f>
        <v>20</v>
      </c>
      <c r="H4" s="20">
        <f>[5]Evaluation!N8</f>
        <v>20</v>
      </c>
      <c r="I4" s="20">
        <f>[5]Evaluation!Q8</f>
        <v>20</v>
      </c>
      <c r="J4" s="20">
        <f>[5]Evaluation!T8</f>
        <v>10</v>
      </c>
      <c r="K4" s="21">
        <f>SUM(E4:J4)</f>
        <v>95</v>
      </c>
    </row>
    <row r="5" spans="1:11" x14ac:dyDescent="0.2">
      <c r="A5" s="47" t="str">
        <f>'[5]RFP Submittal'!A5</f>
        <v>National Student Clearing House</v>
      </c>
      <c r="B5" s="47"/>
      <c r="C5" s="47"/>
      <c r="D5" s="47"/>
      <c r="E5" s="20">
        <f>[5]Evaluation!E9</f>
        <v>0</v>
      </c>
      <c r="F5" s="20">
        <f>[5]Evaluation!H9</f>
        <v>25</v>
      </c>
      <c r="G5" s="20">
        <f>[5]Evaluation!K9</f>
        <v>20</v>
      </c>
      <c r="H5" s="20">
        <f>[5]Evaluation!N9</f>
        <v>16</v>
      </c>
      <c r="I5" s="20">
        <f>[5]Evaluation!Q9</f>
        <v>16</v>
      </c>
      <c r="J5" s="20">
        <f>[5]Evaluation!T9</f>
        <v>8</v>
      </c>
      <c r="K5" s="21">
        <f>SUM(E5:J5)</f>
        <v>85</v>
      </c>
    </row>
    <row r="6" spans="1:11" x14ac:dyDescent="0.2">
      <c r="A6" s="47" t="str">
        <f>'[5]RFP Submittal'!A6</f>
        <v>Parchment</v>
      </c>
      <c r="B6" s="47"/>
      <c r="C6" s="47"/>
      <c r="D6" s="47"/>
      <c r="E6" s="20">
        <f>[5]Evaluation!E10</f>
        <v>0</v>
      </c>
      <c r="F6" s="20">
        <f>[5]Evaluation!H10</f>
        <v>20</v>
      </c>
      <c r="G6" s="20">
        <f>[5]Evaluation!K10</f>
        <v>16</v>
      </c>
      <c r="H6" s="20">
        <f>[5]Evaluation!N10</f>
        <v>16</v>
      </c>
      <c r="I6" s="20">
        <f>[5]Evaluation!Q10</f>
        <v>12</v>
      </c>
      <c r="J6" s="20">
        <f>[5]Evaluation!T10</f>
        <v>8</v>
      </c>
      <c r="K6" s="21">
        <f>SUM(E6:J6)</f>
        <v>72</v>
      </c>
    </row>
    <row r="7" spans="1:11" x14ac:dyDescent="0.2">
      <c r="A7" s="47" t="str">
        <f>'[5]RFP Submittal'!A7</f>
        <v>PriServe Consulting</v>
      </c>
      <c r="B7" s="47"/>
      <c r="C7" s="47"/>
      <c r="D7" s="47"/>
      <c r="E7" s="20">
        <f>[5]Evaluation!E11</f>
        <v>0</v>
      </c>
      <c r="F7" s="20">
        <f>[5]Evaluation!H11</f>
        <v>15</v>
      </c>
      <c r="G7" s="20">
        <f>[5]Evaluation!K11</f>
        <v>12</v>
      </c>
      <c r="H7" s="20">
        <f>[5]Evaluation!N11</f>
        <v>12</v>
      </c>
      <c r="I7" s="20">
        <f>[5]Evaluation!Q11</f>
        <v>12</v>
      </c>
      <c r="J7" s="20">
        <f>[5]Evaluation!T11</f>
        <v>6</v>
      </c>
      <c r="K7" s="21">
        <f>SUM(E7:J7)</f>
        <v>57</v>
      </c>
    </row>
  </sheetData>
  <mergeCells count="6">
    <mergeCell ref="E1:K1"/>
    <mergeCell ref="A7:D7"/>
    <mergeCell ref="A6:D6"/>
    <mergeCell ref="A3:D3"/>
    <mergeCell ref="A4:D4"/>
    <mergeCell ref="A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2" workbookViewId="0">
      <selection activeCell="D33" sqref="D33"/>
    </sheetView>
  </sheetViews>
  <sheetFormatPr defaultRowHeight="12.75" x14ac:dyDescent="0.2"/>
  <cols>
    <col min="1" max="16384" width="9.140625" style="15"/>
  </cols>
  <sheetData>
    <row r="1" spans="1:11" ht="15.75" customHeight="1" x14ac:dyDescent="0.25">
      <c r="A1" s="13" t="s">
        <v>0</v>
      </c>
      <c r="B1" s="13"/>
      <c r="C1" s="13"/>
      <c r="D1" s="13"/>
      <c r="E1" s="46" t="s">
        <v>23</v>
      </c>
      <c r="F1" s="46"/>
      <c r="G1" s="46"/>
      <c r="H1" s="46"/>
      <c r="I1" s="46"/>
      <c r="J1" s="46"/>
      <c r="K1" s="46"/>
    </row>
    <row r="2" spans="1:11" ht="15.75" x14ac:dyDescent="0.25">
      <c r="A2" s="13"/>
      <c r="B2" s="12"/>
      <c r="G2" s="12"/>
      <c r="H2" s="12"/>
      <c r="I2" s="12"/>
      <c r="J2" s="12"/>
    </row>
    <row r="3" spans="1:11" x14ac:dyDescent="0.2">
      <c r="A3" s="48" t="s">
        <v>5</v>
      </c>
      <c r="B3" s="48"/>
      <c r="C3" s="48"/>
      <c r="D3" s="48"/>
      <c r="E3" s="18" t="s">
        <v>15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14</v>
      </c>
      <c r="K3" s="19" t="s">
        <v>10</v>
      </c>
    </row>
    <row r="4" spans="1:11" x14ac:dyDescent="0.2">
      <c r="A4" s="47" t="str">
        <f>'[6]RFP Submittal'!A4</f>
        <v>Credentials Solutions</v>
      </c>
      <c r="B4" s="47"/>
      <c r="C4" s="47"/>
      <c r="D4" s="47"/>
      <c r="E4" s="20">
        <f>[6]Evaluation!E8</f>
        <v>0</v>
      </c>
      <c r="F4" s="20">
        <f>[6]Evaluation!H8</f>
        <v>20</v>
      </c>
      <c r="G4" s="20">
        <f>[6]Evaluation!K8</f>
        <v>12</v>
      </c>
      <c r="H4" s="20">
        <f>[6]Evaluation!N8</f>
        <v>16</v>
      </c>
      <c r="I4" s="20">
        <f>[6]Evaluation!Q8</f>
        <v>16</v>
      </c>
      <c r="J4" s="20">
        <f>[6]Evaluation!T8</f>
        <v>4</v>
      </c>
      <c r="K4" s="21">
        <f>SUM(E4:J4)</f>
        <v>68</v>
      </c>
    </row>
    <row r="5" spans="1:11" x14ac:dyDescent="0.2">
      <c r="A5" s="47" t="str">
        <f>'[6]RFP Submittal'!A5</f>
        <v>National Student Clearing House</v>
      </c>
      <c r="B5" s="47"/>
      <c r="C5" s="47"/>
      <c r="D5" s="47"/>
      <c r="E5" s="20">
        <f>[6]Evaluation!E9</f>
        <v>0</v>
      </c>
      <c r="F5" s="20">
        <f>[6]Evaluation!H9</f>
        <v>15</v>
      </c>
      <c r="G5" s="20">
        <f>[6]Evaluation!K9</f>
        <v>12</v>
      </c>
      <c r="H5" s="20">
        <f>[6]Evaluation!N9</f>
        <v>12</v>
      </c>
      <c r="I5" s="20">
        <f>[6]Evaluation!Q9</f>
        <v>16</v>
      </c>
      <c r="J5" s="20">
        <f>[6]Evaluation!T9</f>
        <v>4</v>
      </c>
      <c r="K5" s="21">
        <f>SUM(E5:J5)</f>
        <v>59</v>
      </c>
    </row>
    <row r="6" spans="1:11" x14ac:dyDescent="0.2">
      <c r="A6" s="47" t="str">
        <f>'[6]RFP Submittal'!A6</f>
        <v>Parchment</v>
      </c>
      <c r="B6" s="47"/>
      <c r="C6" s="47"/>
      <c r="D6" s="47"/>
      <c r="E6" s="20">
        <f>[6]Evaluation!E10</f>
        <v>0</v>
      </c>
      <c r="F6" s="20">
        <f>[6]Evaluation!H10</f>
        <v>20</v>
      </c>
      <c r="G6" s="20">
        <f>[6]Evaluation!K10</f>
        <v>12</v>
      </c>
      <c r="H6" s="20">
        <f>[6]Evaluation!N10</f>
        <v>16</v>
      </c>
      <c r="I6" s="20">
        <f>[6]Evaluation!Q10</f>
        <v>16</v>
      </c>
      <c r="J6" s="20">
        <f>[6]Evaluation!T10</f>
        <v>4</v>
      </c>
      <c r="K6" s="21">
        <f>SUM(E6:J6)</f>
        <v>68</v>
      </c>
    </row>
    <row r="7" spans="1:11" x14ac:dyDescent="0.2">
      <c r="A7" s="47" t="str">
        <f>'[6]RFP Submittal'!A7</f>
        <v>PriServe Consulting</v>
      </c>
      <c r="B7" s="47"/>
      <c r="C7" s="47"/>
      <c r="D7" s="47"/>
      <c r="E7" s="20">
        <f>[6]Evaluation!E11</f>
        <v>0</v>
      </c>
      <c r="F7" s="20">
        <f>[6]Evaluation!H11</f>
        <v>15</v>
      </c>
      <c r="G7" s="20">
        <f>[6]Evaluation!K11</f>
        <v>8</v>
      </c>
      <c r="H7" s="20">
        <f>[6]Evaluation!N11</f>
        <v>8</v>
      </c>
      <c r="I7" s="20">
        <f>[6]Evaluation!Q11</f>
        <v>12</v>
      </c>
      <c r="J7" s="20">
        <f>[6]Evaluation!T11</f>
        <v>2</v>
      </c>
      <c r="K7" s="21">
        <f>SUM(E7:J7)</f>
        <v>45</v>
      </c>
    </row>
  </sheetData>
  <mergeCells count="6">
    <mergeCell ref="E1:K1"/>
    <mergeCell ref="A7:D7"/>
    <mergeCell ref="A3:D3"/>
    <mergeCell ref="A4:D4"/>
    <mergeCell ref="A5:D5"/>
    <mergeCell ref="A6:D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E1" sqref="E1:K1"/>
    </sheetView>
  </sheetViews>
  <sheetFormatPr defaultRowHeight="12.75" x14ac:dyDescent="0.2"/>
  <sheetData>
    <row r="1" spans="1:11" ht="15.75" customHeight="1" x14ac:dyDescent="0.25">
      <c r="A1" s="13" t="s">
        <v>0</v>
      </c>
      <c r="B1" s="13"/>
      <c r="C1" s="13"/>
      <c r="D1" s="13"/>
      <c r="E1" s="46" t="s">
        <v>24</v>
      </c>
      <c r="F1" s="46"/>
      <c r="G1" s="46"/>
      <c r="H1" s="46"/>
      <c r="I1" s="46"/>
      <c r="J1" s="46"/>
      <c r="K1" s="46"/>
    </row>
    <row r="2" spans="1:11" ht="15.75" x14ac:dyDescent="0.25">
      <c r="A2" s="13"/>
      <c r="B2" s="12"/>
      <c r="C2" s="15"/>
      <c r="D2" s="15"/>
      <c r="E2" s="15"/>
      <c r="F2" s="15"/>
      <c r="G2" s="12"/>
      <c r="H2" s="12"/>
      <c r="I2" s="12"/>
      <c r="J2" s="12"/>
      <c r="K2" s="15"/>
    </row>
    <row r="3" spans="1:11" x14ac:dyDescent="0.2">
      <c r="A3" s="48" t="s">
        <v>5</v>
      </c>
      <c r="B3" s="48"/>
      <c r="C3" s="48"/>
      <c r="D3" s="48"/>
      <c r="E3" s="18" t="s">
        <v>15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14</v>
      </c>
      <c r="K3" s="19" t="s">
        <v>10</v>
      </c>
    </row>
    <row r="4" spans="1:11" x14ac:dyDescent="0.2">
      <c r="A4" s="47" t="str">
        <f>'[7]RFP Submittal'!A4</f>
        <v>Credentials Solutions</v>
      </c>
      <c r="B4" s="47"/>
      <c r="C4" s="47"/>
      <c r="D4" s="47"/>
      <c r="E4" s="20">
        <f>[7]Evaluation!E8</f>
        <v>0</v>
      </c>
      <c r="F4" s="20">
        <f>[7]Evaluation!H8</f>
        <v>22</v>
      </c>
      <c r="G4" s="20">
        <f>[7]Evaluation!K8</f>
        <v>17.600000000000001</v>
      </c>
      <c r="H4" s="20">
        <f>[7]Evaluation!N8</f>
        <v>16</v>
      </c>
      <c r="I4" s="20">
        <f>[7]Evaluation!Q8</f>
        <v>16.8</v>
      </c>
      <c r="J4" s="20">
        <f>[7]Evaluation!T8</f>
        <v>8.4</v>
      </c>
      <c r="K4" s="21">
        <f>SUM(E4:J4)</f>
        <v>80.800000000000011</v>
      </c>
    </row>
    <row r="5" spans="1:11" x14ac:dyDescent="0.2">
      <c r="A5" s="47" t="str">
        <f>'[7]RFP Submittal'!A5</f>
        <v>National Student Clearing House</v>
      </c>
      <c r="B5" s="47"/>
      <c r="C5" s="47"/>
      <c r="D5" s="47"/>
      <c r="E5" s="20">
        <f>[7]Evaluation!E9</f>
        <v>0</v>
      </c>
      <c r="F5" s="20">
        <f>[7]Evaluation!H9</f>
        <v>20</v>
      </c>
      <c r="G5" s="20">
        <f>[7]Evaluation!K9</f>
        <v>18</v>
      </c>
      <c r="H5" s="20">
        <f>[7]Evaluation!N9</f>
        <v>17.600000000000001</v>
      </c>
      <c r="I5" s="20">
        <f>[7]Evaluation!Q9</f>
        <v>14</v>
      </c>
      <c r="J5" s="20">
        <f>[7]Evaluation!T9</f>
        <v>8</v>
      </c>
      <c r="K5" s="21">
        <f>SUM(E5:J5)</f>
        <v>77.599999999999994</v>
      </c>
    </row>
    <row r="6" spans="1:11" x14ac:dyDescent="0.2">
      <c r="A6" s="47" t="str">
        <f>'[7]RFP Submittal'!A6</f>
        <v>Parchment</v>
      </c>
      <c r="B6" s="47"/>
      <c r="C6" s="47"/>
      <c r="D6" s="47"/>
      <c r="E6" s="20">
        <f>[7]Evaluation!E10</f>
        <v>0</v>
      </c>
      <c r="F6" s="20">
        <f>[7]Evaluation!H10</f>
        <v>20</v>
      </c>
      <c r="G6" s="20">
        <f>[7]Evaluation!K10</f>
        <v>18</v>
      </c>
      <c r="H6" s="20">
        <f>[7]Evaluation!N10</f>
        <v>18</v>
      </c>
      <c r="I6" s="20">
        <f>[7]Evaluation!Q10</f>
        <v>16.8</v>
      </c>
      <c r="J6" s="20">
        <f>[7]Evaluation!T10</f>
        <v>8</v>
      </c>
      <c r="K6" s="21">
        <f>SUM(E6:J6)</f>
        <v>80.8</v>
      </c>
    </row>
    <row r="7" spans="1:11" x14ac:dyDescent="0.2">
      <c r="A7" s="47" t="str">
        <f>'[7]RFP Submittal'!A7</f>
        <v>PriServe Consulting</v>
      </c>
      <c r="B7" s="47"/>
      <c r="C7" s="47"/>
      <c r="D7" s="47"/>
      <c r="E7" s="20">
        <f>[7]Evaluation!E11</f>
        <v>0</v>
      </c>
      <c r="F7" s="20">
        <f>[7]Evaluation!H11</f>
        <v>12</v>
      </c>
      <c r="G7" s="20">
        <f>[7]Evaluation!K11</f>
        <v>9.6</v>
      </c>
      <c r="H7" s="20">
        <f>[7]Evaluation!N11</f>
        <v>9.6</v>
      </c>
      <c r="I7" s="20">
        <f>[7]Evaluation!Q11</f>
        <v>16</v>
      </c>
      <c r="J7" s="20">
        <f>[7]Evaluation!T11</f>
        <v>4.8</v>
      </c>
      <c r="K7" s="21">
        <f>SUM(E7:J7)</f>
        <v>52</v>
      </c>
    </row>
  </sheetData>
  <mergeCells count="6">
    <mergeCell ref="E1:K1"/>
    <mergeCell ref="A7:D7"/>
    <mergeCell ref="A6:D6"/>
    <mergeCell ref="A3:D3"/>
    <mergeCell ref="A4:D4"/>
    <mergeCell ref="A5:D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"/>
  <sheetViews>
    <sheetView workbookViewId="0">
      <selection activeCell="K8" sqref="E8:K8"/>
    </sheetView>
  </sheetViews>
  <sheetFormatPr defaultRowHeight="12.75" x14ac:dyDescent="0.2"/>
  <sheetData>
    <row r="1" spans="1:11" ht="15.75" customHeight="1" x14ac:dyDescent="0.25">
      <c r="A1" s="13" t="s">
        <v>0</v>
      </c>
      <c r="B1" s="13"/>
      <c r="C1" s="13"/>
      <c r="D1" s="13"/>
      <c r="E1" s="46" t="s">
        <v>25</v>
      </c>
      <c r="F1" s="46"/>
      <c r="G1" s="46"/>
      <c r="H1" s="46"/>
      <c r="I1" s="46"/>
      <c r="J1" s="46"/>
      <c r="K1" s="46"/>
    </row>
    <row r="2" spans="1:11" ht="15.75" x14ac:dyDescent="0.25">
      <c r="A2" s="13"/>
      <c r="B2" s="12"/>
      <c r="C2" s="15"/>
      <c r="D2" s="15"/>
      <c r="E2" s="15"/>
      <c r="F2" s="15"/>
      <c r="G2" s="12"/>
      <c r="H2" s="12"/>
      <c r="I2" s="12"/>
      <c r="J2" s="12"/>
      <c r="K2" s="15"/>
    </row>
    <row r="3" spans="1:11" x14ac:dyDescent="0.2">
      <c r="A3" s="48" t="s">
        <v>5</v>
      </c>
      <c r="B3" s="48"/>
      <c r="C3" s="48"/>
      <c r="D3" s="48"/>
      <c r="E3" s="18" t="s">
        <v>15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14</v>
      </c>
      <c r="K3" s="19" t="s">
        <v>10</v>
      </c>
    </row>
    <row r="4" spans="1:11" x14ac:dyDescent="0.2">
      <c r="A4" s="47" t="str">
        <f>'[8]RFP Submittal'!A4</f>
        <v>Credentials Solutions</v>
      </c>
      <c r="B4" s="47"/>
      <c r="C4" s="47"/>
      <c r="D4" s="47"/>
      <c r="E4" s="20">
        <f>[8]Evaluation!E8</f>
        <v>4.4000000000000004</v>
      </c>
      <c r="F4" s="22">
        <f>[8]Evaluation!H8</f>
        <v>22</v>
      </c>
      <c r="G4" s="22">
        <f>[8]Evaluation!K8</f>
        <v>17.600000000000001</v>
      </c>
      <c r="H4" s="22">
        <f>[8]Evaluation!N8</f>
        <v>17.600000000000001</v>
      </c>
      <c r="I4" s="22">
        <f>[8]Evaluation!Q8</f>
        <v>18</v>
      </c>
      <c r="J4" s="22">
        <f>[8]Evaluation!T8</f>
        <v>8</v>
      </c>
      <c r="K4" s="23">
        <f>SUM(F4:J4)</f>
        <v>83.2</v>
      </c>
    </row>
    <row r="5" spans="1:11" x14ac:dyDescent="0.2">
      <c r="A5" s="47" t="str">
        <f>'[8]RFP Submittal'!A5</f>
        <v>National Student Clearing House</v>
      </c>
      <c r="B5" s="47"/>
      <c r="C5" s="47"/>
      <c r="D5" s="47"/>
      <c r="E5" s="20">
        <f>[8]Evaluation!E9</f>
        <v>2.4</v>
      </c>
      <c r="F5" s="22">
        <f>[8]Evaluation!H9</f>
        <v>5</v>
      </c>
      <c r="G5" s="22">
        <f>[8]Evaluation!K9</f>
        <v>9.6</v>
      </c>
      <c r="H5" s="22">
        <f>[8]Evaluation!N9</f>
        <v>5.6</v>
      </c>
      <c r="I5" s="22">
        <f>[8]Evaluation!Q9</f>
        <v>10</v>
      </c>
      <c r="J5" s="22">
        <f>[8]Evaluation!T9</f>
        <v>2</v>
      </c>
      <c r="K5" s="23">
        <f t="shared" ref="K5:K7" si="0">SUM(F5:J5)</f>
        <v>32.200000000000003</v>
      </c>
    </row>
    <row r="6" spans="1:11" x14ac:dyDescent="0.2">
      <c r="A6" s="47" t="str">
        <f>'[8]RFP Submittal'!A6</f>
        <v>Parchment</v>
      </c>
      <c r="B6" s="47"/>
      <c r="C6" s="47"/>
      <c r="D6" s="47"/>
      <c r="E6" s="20">
        <f>[8]Evaluation!E10</f>
        <v>2.4</v>
      </c>
      <c r="F6" s="22">
        <f>[8]Evaluation!H10</f>
        <v>17</v>
      </c>
      <c r="G6" s="22">
        <f>[8]Evaluation!K10</f>
        <v>9.6</v>
      </c>
      <c r="H6" s="22">
        <f>[8]Evaluation!N10</f>
        <v>10</v>
      </c>
      <c r="I6" s="22">
        <f>[8]Evaluation!Q10</f>
        <v>6</v>
      </c>
      <c r="J6" s="22">
        <f>[8]Evaluation!T10</f>
        <v>4.8</v>
      </c>
      <c r="K6" s="23">
        <f t="shared" si="0"/>
        <v>47.4</v>
      </c>
    </row>
    <row r="7" spans="1:11" x14ac:dyDescent="0.2">
      <c r="A7" s="47" t="str">
        <f>'[8]RFP Submittal'!A7</f>
        <v>PriServe Consulting</v>
      </c>
      <c r="B7" s="47"/>
      <c r="C7" s="47"/>
      <c r="D7" s="47"/>
      <c r="E7" s="20">
        <f>[8]Evaluation!E11</f>
        <v>0</v>
      </c>
      <c r="F7" s="22">
        <f>[8]Evaluation!H11</f>
        <v>0</v>
      </c>
      <c r="G7" s="22">
        <f>[8]Evaluation!K11</f>
        <v>0</v>
      </c>
      <c r="H7" s="22">
        <f>[8]Evaluation!N11</f>
        <v>0</v>
      </c>
      <c r="I7" s="22">
        <f>[8]Evaluation!Q11</f>
        <v>0</v>
      </c>
      <c r="J7" s="22">
        <f>[8]Evaluation!T11</f>
        <v>0</v>
      </c>
      <c r="K7" s="23">
        <f t="shared" si="0"/>
        <v>0</v>
      </c>
    </row>
  </sheetData>
  <mergeCells count="6">
    <mergeCell ref="E1:K1"/>
    <mergeCell ref="A7:D7"/>
    <mergeCell ref="A6:D6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I4" sqref="I4"/>
    </sheetView>
  </sheetViews>
  <sheetFormatPr defaultRowHeight="15" x14ac:dyDescent="0.2"/>
  <cols>
    <col min="1" max="1" width="42.5703125" style="1" customWidth="1"/>
    <col min="2" max="10" width="7.5703125" style="1" customWidth="1"/>
    <col min="11" max="11" width="10.42578125" style="1" bestFit="1" customWidth="1"/>
    <col min="12" max="12" width="7.5703125" style="1" customWidth="1"/>
    <col min="13" max="13" width="10.42578125" style="1" bestFit="1" customWidth="1"/>
    <col min="14" max="15" width="14.85546875" style="1" customWidth="1"/>
    <col min="16" max="16384" width="9.140625" style="1"/>
  </cols>
  <sheetData>
    <row r="1" spans="1:13" ht="15.75" x14ac:dyDescent="0.25">
      <c r="A1" s="49" t="s">
        <v>11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26.25" customHeight="1" x14ac:dyDescent="0.2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5.75" thickBot="1" x14ac:dyDescent="0.25">
      <c r="J3" s="2"/>
      <c r="K3" s="2"/>
      <c r="L3" s="2"/>
      <c r="M3" s="2"/>
    </row>
    <row r="4" spans="1:13" s="7" customFormat="1" ht="124.5" customHeight="1" thickBot="1" x14ac:dyDescent="0.25">
      <c r="A4" s="3" t="s">
        <v>1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11" t="s">
        <v>25</v>
      </c>
      <c r="J4" s="5" t="s">
        <v>2</v>
      </c>
      <c r="K4" s="6" t="s">
        <v>4</v>
      </c>
    </row>
    <row r="5" spans="1:13" ht="16.5" customHeight="1" x14ac:dyDescent="0.2">
      <c r="A5" s="8" t="str">
        <f>'1'!A4:D4</f>
        <v>Credentials Solutions</v>
      </c>
      <c r="B5" s="9">
        <f>'1'!K4</f>
        <v>87</v>
      </c>
      <c r="C5" s="9">
        <f>'2'!K4</f>
        <v>77.599999999999994</v>
      </c>
      <c r="D5" s="9">
        <f>'3'!K4</f>
        <v>95</v>
      </c>
      <c r="E5" s="9">
        <f>'4'!K4</f>
        <v>87.9</v>
      </c>
      <c r="F5" s="9">
        <f>'5'!K4</f>
        <v>95</v>
      </c>
      <c r="G5" s="9">
        <f>'6'!K4</f>
        <v>68</v>
      </c>
      <c r="H5" s="9">
        <f>'7'!K4</f>
        <v>80.800000000000011</v>
      </c>
      <c r="I5" s="9">
        <f>'8'!K4</f>
        <v>83.2</v>
      </c>
      <c r="J5" s="9">
        <f>AVERAGE(B5:I5)</f>
        <v>84.3125</v>
      </c>
      <c r="K5" s="10">
        <f>RANK(J5,$J$5:$J$8,0)</f>
        <v>1</v>
      </c>
    </row>
    <row r="6" spans="1:13" ht="16.5" customHeight="1" x14ac:dyDescent="0.2">
      <c r="A6" s="8" t="str">
        <f>'1'!A5:D5</f>
        <v>National Student Clearing House</v>
      </c>
      <c r="B6" s="9">
        <f>'1'!K5</f>
        <v>86</v>
      </c>
      <c r="C6" s="9">
        <f>'2'!K5</f>
        <v>74</v>
      </c>
      <c r="D6" s="9">
        <f>'3'!K5</f>
        <v>60</v>
      </c>
      <c r="E6" s="9">
        <f>'4'!K5</f>
        <v>76</v>
      </c>
      <c r="F6" s="9">
        <f>'5'!K5</f>
        <v>85</v>
      </c>
      <c r="G6" s="9">
        <f>'6'!K5</f>
        <v>59</v>
      </c>
      <c r="H6" s="9">
        <f>'7'!K5</f>
        <v>77.599999999999994</v>
      </c>
      <c r="I6" s="9">
        <f>'8'!K5</f>
        <v>32.200000000000003</v>
      </c>
      <c r="J6" s="9">
        <f t="shared" ref="J6:J8" si="0">AVERAGE(B6:I6)</f>
        <v>68.725000000000009</v>
      </c>
      <c r="K6" s="10">
        <f t="shared" ref="K6:K8" si="1">RANK(J6,$J$5:$J$8,0)</f>
        <v>3</v>
      </c>
    </row>
    <row r="7" spans="1:13" ht="16.5" customHeight="1" x14ac:dyDescent="0.2">
      <c r="A7" s="8" t="str">
        <f>'1'!A6:D6</f>
        <v>Parchment</v>
      </c>
      <c r="B7" s="9">
        <f>'1'!K6</f>
        <v>78</v>
      </c>
      <c r="C7" s="9">
        <f>'2'!K6</f>
        <v>58</v>
      </c>
      <c r="D7" s="9">
        <f>'3'!K6</f>
        <v>61</v>
      </c>
      <c r="E7" s="9">
        <f>'4'!K6</f>
        <v>88.3</v>
      </c>
      <c r="F7" s="9">
        <f>'5'!K6</f>
        <v>72</v>
      </c>
      <c r="G7" s="9">
        <f>'6'!K6</f>
        <v>68</v>
      </c>
      <c r="H7" s="9">
        <f>'7'!K6</f>
        <v>80.8</v>
      </c>
      <c r="I7" s="9">
        <f>'8'!K6</f>
        <v>47.4</v>
      </c>
      <c r="J7" s="9">
        <f t="shared" si="0"/>
        <v>69.1875</v>
      </c>
      <c r="K7" s="10">
        <f t="shared" si="1"/>
        <v>2</v>
      </c>
    </row>
    <row r="8" spans="1:13" x14ac:dyDescent="0.2">
      <c r="A8" s="8" t="str">
        <f>'1'!A7:D7</f>
        <v>PriServe Consulting</v>
      </c>
      <c r="B8" s="9">
        <f>'1'!K7</f>
        <v>53</v>
      </c>
      <c r="C8" s="9">
        <f>'2'!K7</f>
        <v>29</v>
      </c>
      <c r="D8" s="9">
        <f>'3'!K7</f>
        <v>27</v>
      </c>
      <c r="E8" s="9">
        <f>'4'!K7</f>
        <v>61.8</v>
      </c>
      <c r="F8" s="9">
        <f>'5'!K7</f>
        <v>57</v>
      </c>
      <c r="G8" s="9">
        <f>'6'!K7</f>
        <v>45</v>
      </c>
      <c r="H8" s="9">
        <f>'7'!K7</f>
        <v>52</v>
      </c>
      <c r="I8" s="9">
        <f>'8'!K7</f>
        <v>0</v>
      </c>
      <c r="J8" s="9">
        <f t="shared" si="0"/>
        <v>40.6</v>
      </c>
      <c r="K8" s="10">
        <f t="shared" si="1"/>
        <v>4</v>
      </c>
    </row>
  </sheetData>
  <mergeCells count="2">
    <mergeCell ref="A1:M1"/>
    <mergeCell ref="A2:M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Technical</vt:lpstr>
      <vt:lpstr>Non-Technical</vt:lpstr>
      <vt:lpstr>Summary</vt:lpstr>
      <vt:lpstr>Evaluation Criteria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2017-07-17T21:17:38Z</dcterms:modified>
</cp:coreProperties>
</file>