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40" firstSheet="3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T10" i="12" l="1"/>
  <c r="Q10" i="12"/>
  <c r="N10" i="12"/>
  <c r="U10" i="12" s="1"/>
  <c r="K10" i="12"/>
  <c r="H10" i="12"/>
  <c r="E10" i="12"/>
  <c r="B10" i="12"/>
  <c r="T9" i="12"/>
  <c r="Q9" i="12"/>
  <c r="N9" i="12"/>
  <c r="U9" i="12" s="1"/>
  <c r="K9" i="12"/>
  <c r="H9" i="12"/>
  <c r="E9" i="12"/>
  <c r="B9" i="12"/>
  <c r="T8" i="12"/>
  <c r="Q8" i="12"/>
  <c r="N8" i="12"/>
  <c r="U8" i="12" s="1"/>
  <c r="K8" i="12"/>
  <c r="H8" i="12"/>
  <c r="E8" i="12"/>
  <c r="B8" i="12"/>
  <c r="E1" i="12"/>
  <c r="K5" i="4" l="1"/>
  <c r="K6" i="4"/>
  <c r="K4" i="4"/>
  <c r="K5" i="10" l="1"/>
  <c r="K6" i="10"/>
  <c r="K4" i="10"/>
  <c r="K5" i="11" l="1"/>
  <c r="K4" i="11"/>
  <c r="K6" i="11"/>
  <c r="G7" i="1" s="1"/>
  <c r="G7" i="7" s="1"/>
  <c r="F6" i="7"/>
  <c r="G6" i="7"/>
  <c r="F6" i="1"/>
  <c r="G6" i="1"/>
  <c r="F7" i="1"/>
  <c r="F7" i="7" s="1"/>
  <c r="G5" i="1"/>
  <c r="G5" i="7" s="1"/>
  <c r="F5" i="1"/>
  <c r="F5" i="7" s="1"/>
  <c r="B6" i="6" l="1"/>
  <c r="H6" i="1"/>
  <c r="H6" i="7" s="1"/>
  <c r="B7" i="6"/>
  <c r="H7" i="1"/>
  <c r="H7" i="7" s="1"/>
  <c r="H5" i="1"/>
  <c r="H5" i="7" s="1"/>
  <c r="B5" i="6"/>
  <c r="K6" i="9" l="1"/>
  <c r="E7" i="1" s="1"/>
  <c r="E7" i="7" s="1"/>
  <c r="K5" i="9"/>
  <c r="E6" i="1" s="1"/>
  <c r="E6" i="7" s="1"/>
  <c r="K4" i="9"/>
  <c r="E5" i="1" s="1"/>
  <c r="E5" i="7" s="1"/>
  <c r="K6" i="5"/>
  <c r="D7" i="1" s="1"/>
  <c r="D7" i="7" s="1"/>
  <c r="K4" i="5"/>
  <c r="D5" i="1" s="1"/>
  <c r="D5" i="7" s="1"/>
  <c r="K5" i="5" l="1"/>
  <c r="D6" i="1" s="1"/>
  <c r="D6" i="7" s="1"/>
  <c r="K5" i="3"/>
  <c r="C6" i="1" s="1"/>
  <c r="C6" i="7" s="1"/>
  <c r="K6" i="3" l="1"/>
  <c r="C7" i="1" s="1"/>
  <c r="C7" i="7" s="1"/>
  <c r="K4" i="3"/>
  <c r="C5" i="1" s="1"/>
  <c r="C5" i="7" s="1"/>
  <c r="K6" i="2"/>
  <c r="B7" i="1" s="1"/>
  <c r="B7" i="7" s="1"/>
  <c r="I7" i="7" s="1"/>
  <c r="K5" i="2"/>
  <c r="B6" i="1" s="1"/>
  <c r="B6" i="7" s="1"/>
  <c r="I6" i="7" s="1"/>
  <c r="K4" i="2"/>
  <c r="B5" i="1" s="1"/>
  <c r="B5" i="7" s="1"/>
  <c r="I5" i="7" l="1"/>
  <c r="A2" i="7"/>
  <c r="A2" i="6"/>
  <c r="H4" i="7" l="1"/>
  <c r="C4" i="7"/>
  <c r="D4" i="7"/>
  <c r="E4" i="7"/>
  <c r="F4" i="7"/>
  <c r="G4" i="7"/>
  <c r="B4" i="7"/>
  <c r="C7" i="6" l="1"/>
  <c r="J7" i="7" s="1"/>
  <c r="C6" i="6"/>
  <c r="J6" i="7" s="1"/>
  <c r="C5" i="6"/>
  <c r="J5" i="7" s="1"/>
  <c r="A7" i="7"/>
  <c r="A6" i="7"/>
  <c r="A5" i="7"/>
  <c r="A7" i="6"/>
  <c r="A6" i="6"/>
  <c r="A5" i="6"/>
  <c r="K5" i="7" l="1"/>
  <c r="K7" i="7"/>
  <c r="K6" i="7"/>
  <c r="D5" i="6"/>
  <c r="D6" i="6" l="1"/>
  <c r="D7" i="6"/>
  <c r="A6" i="1"/>
  <c r="A7" i="1"/>
  <c r="A5" i="1"/>
  <c r="I5" i="1" l="1"/>
  <c r="L5" i="7"/>
  <c r="I7" i="1"/>
  <c r="I6" i="1"/>
  <c r="L6" i="7"/>
  <c r="L7" i="7"/>
  <c r="J6" i="1" l="1"/>
  <c r="J7" i="1"/>
  <c r="J5" i="1"/>
</calcChain>
</file>

<file path=xl/sharedStrings.xml><?xml version="1.0" encoding="utf-8"?>
<sst xmlns="http://schemas.openxmlformats.org/spreadsheetml/2006/main" count="159" uniqueCount="52">
  <si>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</si>
  <si>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</si>
  <si>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</si>
  <si>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</si>
  <si>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</si>
  <si>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</si>
  <si>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</si>
  <si>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</si>
  <si>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</si>
  <si>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</si>
  <si>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</si>
  <si>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</si>
  <si>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</si>
  <si>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</si>
  <si>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</si>
  <si>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</si>
  <si>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</si>
  <si>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</si>
  <si>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</si>
  <si>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</si>
  <si>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</si>
  <si>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</si>
  <si>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</si>
  <si>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Criteria 6</t>
  </si>
  <si>
    <t>Kalil &amp; Co</t>
  </si>
  <si>
    <t>Media Services Group</t>
  </si>
  <si>
    <t>Patrick Communications</t>
  </si>
  <si>
    <t xml:space="preserve">RFP730-16001 Brokerage Services for Selling of 91.7 Frequency, Transmitter and Tower </t>
  </si>
  <si>
    <t>RESPONDENT EVALUATION MATRIX</t>
  </si>
  <si>
    <t>Evaluator Name:</t>
  </si>
  <si>
    <t>Name</t>
  </si>
  <si>
    <t xml:space="preserve">Criteria 1 </t>
  </si>
  <si>
    <t>The extent to which the vendor’s services meets the universities needs</t>
  </si>
  <si>
    <t>The quality of the vendors proposal</t>
  </si>
  <si>
    <t>Expertise in appraising radio station assets</t>
  </si>
  <si>
    <t>Thoroughness of marketing and sales plan and overall timeline</t>
  </si>
  <si>
    <t>Respondent’s demonstrated professional experience performing the requested brokerage service (please provide the names of clients served in the past 5 years.)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</si>
  <si>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</si>
  <si>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</si>
  <si>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</si>
  <si>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</si>
  <si>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</si>
  <si>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</si>
  <si>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</si>
  <si>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</si>
  <si>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</si>
  <si>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</si>
  <si>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</si>
  <si>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</si>
  <si>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</si>
  <si>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</si>
  <si>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Overall Cost of Service 
</t>
    </r>
    <r>
      <rPr>
        <b/>
        <sz val="10"/>
        <color rgb="FFFF0000"/>
        <rFont val="Calibri"/>
        <family val="2"/>
        <scheme val="minor"/>
      </rPr>
      <t>**DO NOT EVALUATE COST.  ONLY Evaluator 7 WILL EVALUATE COST.**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</si>
</sst>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4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3" fillId="0" borderId="5" xfId="0" applyNumberFormat="1" applyFont="1" applyBorder="1"/>
    <xf numFmtId="0" fontId="35" fillId="0" borderId="16" xfId="4" applyFont="1" applyBorder="1" applyAlignment="1">
      <alignment horizontal="center"/>
    </xf>
    <xf numFmtId="0" fontId="34" fillId="3" borderId="16" xfId="4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4" fillId="3" borderId="16" xfId="97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35" fillId="0" borderId="16" xfId="97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8" fillId="0" borderId="0" xfId="0" applyFont="1"/>
    <xf numFmtId="0" fontId="3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34" fillId="0" borderId="16" xfId="4" applyFont="1" applyBorder="1" applyAlignment="1">
      <alignment horizontal="center"/>
    </xf>
    <xf numFmtId="0" fontId="34" fillId="0" borderId="16" xfId="97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9" fillId="0" borderId="0" xfId="0" applyFont="1"/>
    <xf numFmtId="0" fontId="39" fillId="26" borderId="0" xfId="0" applyFont="1" applyFill="1" applyBorder="1" applyAlignment="1">
      <alignment horizontal="center"/>
    </xf>
    <xf numFmtId="0" fontId="40" fillId="0" borderId="0" xfId="0" applyFont="1"/>
    <xf numFmtId="0" fontId="41" fillId="0" borderId="17" xfId="0" applyFont="1" applyBorder="1" applyAlignment="1">
      <alignment horizontal="center"/>
    </xf>
    <xf numFmtId="0" fontId="42" fillId="0" borderId="0" xfId="4" applyFont="1"/>
    <xf numFmtId="0" fontId="35" fillId="0" borderId="18" xfId="4" applyFont="1" applyFill="1" applyBorder="1" applyAlignment="1">
      <alignment horizontal="left" vertical="center" wrapText="1"/>
    </xf>
    <xf numFmtId="0" fontId="35" fillId="0" borderId="19" xfId="4" applyFont="1" applyFill="1" applyBorder="1" applyAlignment="1">
      <alignment horizontal="left" vertical="center" wrapText="1"/>
    </xf>
    <xf numFmtId="0" fontId="35" fillId="0" borderId="20" xfId="4" applyFont="1" applyFill="1" applyBorder="1" applyAlignment="1">
      <alignment horizontal="left" vertical="center" wrapText="1"/>
    </xf>
    <xf numFmtId="0" fontId="34" fillId="3" borderId="21" xfId="4" applyFont="1" applyFill="1" applyBorder="1" applyAlignment="1">
      <alignment horizontal="center" vertical="center"/>
    </xf>
    <xf numFmtId="0" fontId="34" fillId="0" borderId="0" xfId="4" applyFont="1" applyAlignment="1">
      <alignment horizontal="center"/>
    </xf>
    <xf numFmtId="0" fontId="35" fillId="27" borderId="22" xfId="4" applyFont="1" applyFill="1" applyBorder="1" applyAlignment="1">
      <alignment horizontal="center"/>
    </xf>
    <xf numFmtId="0" fontId="35" fillId="0" borderId="23" xfId="4" applyFont="1" applyFill="1" applyBorder="1" applyAlignment="1">
      <alignment horizontal="center"/>
    </xf>
    <xf numFmtId="0" fontId="35" fillId="28" borderId="24" xfId="4" applyFont="1" applyFill="1" applyBorder="1" applyAlignment="1">
      <alignment horizontal="center"/>
    </xf>
    <xf numFmtId="0" fontId="34" fillId="27" borderId="22" xfId="4" applyFont="1" applyFill="1" applyBorder="1" applyAlignment="1">
      <alignment horizontal="center"/>
    </xf>
    <xf numFmtId="0" fontId="34" fillId="0" borderId="23" xfId="4" applyFont="1" applyFill="1" applyBorder="1" applyAlignment="1">
      <alignment horizontal="center"/>
    </xf>
    <xf numFmtId="0" fontId="34" fillId="28" borderId="24" xfId="4" applyFont="1" applyFill="1" applyBorder="1" applyAlignment="1">
      <alignment horizontal="center"/>
    </xf>
    <xf numFmtId="0" fontId="42" fillId="0" borderId="25" xfId="4" applyFont="1" applyBorder="1" applyAlignment="1">
      <alignment horizontal="center"/>
    </xf>
    <xf numFmtId="0" fontId="13" fillId="0" borderId="26" xfId="88" applyFont="1" applyFill="1" applyBorder="1" applyAlignment="1">
      <alignment horizontal="center"/>
    </xf>
    <xf numFmtId="0" fontId="36" fillId="27" borderId="27" xfId="4" applyFont="1" applyFill="1" applyBorder="1" applyAlignment="1">
      <alignment horizontal="center"/>
    </xf>
    <xf numFmtId="0" fontId="36" fillId="0" borderId="28" xfId="4" applyFont="1" applyFill="1" applyBorder="1" applyAlignment="1">
      <alignment horizontal="center"/>
    </xf>
    <xf numFmtId="0" fontId="36" fillId="28" borderId="6" xfId="4" applyFont="1" applyFill="1" applyBorder="1" applyAlignment="1">
      <alignment horizontal="center"/>
    </xf>
    <xf numFmtId="0" fontId="42" fillId="27" borderId="27" xfId="4" applyFont="1" applyFill="1" applyBorder="1" applyAlignment="1">
      <alignment horizontal="center"/>
    </xf>
    <xf numFmtId="0" fontId="42" fillId="0" borderId="28" xfId="4" applyFont="1" applyFill="1" applyBorder="1" applyAlignment="1">
      <alignment horizontal="center"/>
    </xf>
    <xf numFmtId="0" fontId="42" fillId="28" borderId="6" xfId="4" applyFont="1" applyFill="1" applyBorder="1" applyAlignment="1">
      <alignment horizontal="center"/>
    </xf>
    <xf numFmtId="0" fontId="42" fillId="3" borderId="25" xfId="4" applyFont="1" applyFill="1" applyBorder="1" applyAlignment="1">
      <alignment horizontal="center"/>
    </xf>
    <xf numFmtId="0" fontId="13" fillId="0" borderId="0" xfId="0" applyFont="1"/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01%20Brokerage%20Services%20for%20Selling%2091.7%20Frequency,%20Transmitter%20and%20Tower/Evaluation%20Matrix%20RFP730-16001%20Brokerage%20Services%20for%20Selling%20of%2091.7%20Frequency,%20Transmitter%20and%20To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RFP730-16001 Brokerage Services for Selling of 91.7 Frequency, Transmitter and Tower</v>
          </cell>
        </row>
      </sheetData>
      <sheetData sheetId="1">
        <row r="4">
          <cell r="A4" t="str">
            <v>Kalil &amp; Co</v>
          </cell>
        </row>
        <row r="5">
          <cell r="A5" t="str">
            <v>Media Services Group</v>
          </cell>
        </row>
        <row r="6">
          <cell r="A6" t="str">
            <v>Patrick Communications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7" sqref="E17"/>
    </sheetView>
  </sheetViews>
  <sheetFormatPr defaultRowHeight="12.75" x14ac:dyDescent="0.2"/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2" ht="15.75" x14ac:dyDescent="0.25">
      <c r="A2" s="14"/>
      <c r="B2" s="13"/>
      <c r="C2" s="39" t="s">
        <v>5</v>
      </c>
      <c r="D2" s="39"/>
      <c r="E2" s="39"/>
      <c r="F2" s="39"/>
      <c r="G2" s="39"/>
      <c r="H2" s="13"/>
      <c r="I2" s="12"/>
    </row>
    <row r="3" spans="1:12" x14ac:dyDescent="0.2">
      <c r="A3" s="40" t="s">
        <v>12</v>
      </c>
      <c r="B3" s="40"/>
      <c r="C3" s="40"/>
      <c r="D3" s="40"/>
      <c r="E3" s="27" t="s">
        <v>13</v>
      </c>
      <c r="F3" s="27" t="s">
        <v>14</v>
      </c>
      <c r="G3" s="27" t="s">
        <v>15</v>
      </c>
      <c r="H3" s="27" t="s">
        <v>16</v>
      </c>
      <c r="I3" s="27" t="s">
        <v>22</v>
      </c>
      <c r="J3" s="27" t="s">
        <v>23</v>
      </c>
      <c r="K3" s="28" t="s">
        <v>17</v>
      </c>
    </row>
    <row r="4" spans="1:12" x14ac:dyDescent="0.2">
      <c r="A4" s="37" t="s">
        <v>24</v>
      </c>
      <c r="B4" s="37"/>
      <c r="C4" s="37"/>
      <c r="D4" s="37"/>
      <c r="E4" s="29">
        <v>0</v>
      </c>
      <c r="F4" s="29">
        <v>20</v>
      </c>
      <c r="G4" s="29">
        <v>9</v>
      </c>
      <c r="H4" s="29">
        <v>12</v>
      </c>
      <c r="I4" s="29">
        <v>16</v>
      </c>
      <c r="J4" s="29">
        <v>8</v>
      </c>
      <c r="K4" s="30">
        <f>SUM(E4:J4)</f>
        <v>65</v>
      </c>
    </row>
    <row r="5" spans="1:12" x14ac:dyDescent="0.2">
      <c r="A5" s="37" t="s">
        <v>25</v>
      </c>
      <c r="B5" s="37"/>
      <c r="C5" s="37"/>
      <c r="D5" s="37"/>
      <c r="E5" s="29">
        <v>0</v>
      </c>
      <c r="F5" s="29">
        <v>20</v>
      </c>
      <c r="G5" s="29">
        <v>9</v>
      </c>
      <c r="H5" s="29">
        <v>15</v>
      </c>
      <c r="I5" s="29">
        <v>16</v>
      </c>
      <c r="J5" s="29">
        <v>10</v>
      </c>
      <c r="K5" s="30">
        <f t="shared" ref="K5:K6" si="0">SUM(E5:J5)</f>
        <v>70</v>
      </c>
      <c r="L5" s="24"/>
    </row>
    <row r="6" spans="1:12" x14ac:dyDescent="0.2">
      <c r="A6" s="37" t="s">
        <v>26</v>
      </c>
      <c r="B6" s="37"/>
      <c r="C6" s="37"/>
      <c r="D6" s="37"/>
      <c r="E6" s="29">
        <v>0</v>
      </c>
      <c r="F6" s="29">
        <v>20</v>
      </c>
      <c r="G6" s="29">
        <v>15</v>
      </c>
      <c r="H6" s="29">
        <v>15</v>
      </c>
      <c r="I6" s="29">
        <v>16</v>
      </c>
      <c r="J6" s="29">
        <v>8</v>
      </c>
      <c r="K6" s="30">
        <f t="shared" si="0"/>
        <v>74</v>
      </c>
      <c r="L6" s="24"/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15.75" x14ac:dyDescent="0.25">
      <c r="A2" s="14"/>
      <c r="B2" s="13"/>
      <c r="C2" s="39" t="s">
        <v>6</v>
      </c>
      <c r="D2" s="39"/>
      <c r="E2" s="39"/>
      <c r="F2" s="39"/>
      <c r="G2" s="39"/>
      <c r="H2" s="13"/>
      <c r="I2" s="12"/>
    </row>
    <row r="3" spans="1:11" x14ac:dyDescent="0.2">
      <c r="A3" s="40" t="s">
        <v>12</v>
      </c>
      <c r="B3" s="40"/>
      <c r="C3" s="40"/>
      <c r="D3" s="40"/>
      <c r="E3" s="27" t="s">
        <v>13</v>
      </c>
      <c r="F3" s="27" t="s">
        <v>14</v>
      </c>
      <c r="G3" s="27" t="s">
        <v>15</v>
      </c>
      <c r="H3" s="27" t="s">
        <v>16</v>
      </c>
      <c r="I3" s="27" t="s">
        <v>22</v>
      </c>
      <c r="J3" s="27" t="s">
        <v>23</v>
      </c>
      <c r="K3" s="28" t="s">
        <v>17</v>
      </c>
    </row>
    <row r="4" spans="1:11" x14ac:dyDescent="0.2">
      <c r="A4" s="37" t="s">
        <v>24</v>
      </c>
      <c r="B4" s="37"/>
      <c r="C4" s="37"/>
      <c r="D4" s="37"/>
      <c r="E4" s="29">
        <v>0</v>
      </c>
      <c r="F4" s="29">
        <v>16</v>
      </c>
      <c r="G4" s="29">
        <v>7.5</v>
      </c>
      <c r="H4" s="29">
        <v>12</v>
      </c>
      <c r="I4" s="29">
        <v>12</v>
      </c>
      <c r="J4" s="29">
        <v>10</v>
      </c>
      <c r="K4" s="30">
        <f>SUM(E4:J4)</f>
        <v>57.5</v>
      </c>
    </row>
    <row r="5" spans="1:11" x14ac:dyDescent="0.2">
      <c r="A5" s="37" t="s">
        <v>25</v>
      </c>
      <c r="B5" s="37"/>
      <c r="C5" s="37"/>
      <c r="D5" s="37"/>
      <c r="E5" s="29">
        <v>0</v>
      </c>
      <c r="F5" s="29">
        <v>16</v>
      </c>
      <c r="G5" s="29">
        <v>9</v>
      </c>
      <c r="H5" s="29">
        <v>12</v>
      </c>
      <c r="I5" s="29">
        <v>12</v>
      </c>
      <c r="J5" s="29">
        <v>8</v>
      </c>
      <c r="K5" s="30">
        <f t="shared" ref="K5:K6" si="0">SUM(E5:J5)</f>
        <v>57</v>
      </c>
    </row>
    <row r="6" spans="1:11" x14ac:dyDescent="0.2">
      <c r="A6" s="37" t="s">
        <v>26</v>
      </c>
      <c r="B6" s="37"/>
      <c r="C6" s="37"/>
      <c r="D6" s="37"/>
      <c r="E6" s="29">
        <v>0</v>
      </c>
      <c r="F6" s="29">
        <v>20</v>
      </c>
      <c r="G6" s="29">
        <v>12</v>
      </c>
      <c r="H6" s="29">
        <v>15</v>
      </c>
      <c r="I6" s="29">
        <v>16</v>
      </c>
      <c r="J6" s="29">
        <v>10</v>
      </c>
      <c r="K6" s="30">
        <f t="shared" si="0"/>
        <v>73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15.75" x14ac:dyDescent="0.25">
      <c r="A2" s="14"/>
      <c r="B2" s="13"/>
      <c r="C2" s="39" t="s">
        <v>7</v>
      </c>
      <c r="D2" s="39"/>
      <c r="E2" s="39"/>
      <c r="F2" s="39"/>
      <c r="G2" s="39"/>
      <c r="H2" s="13"/>
      <c r="I2" s="12"/>
    </row>
    <row r="3" spans="1:11" x14ac:dyDescent="0.2">
      <c r="A3" s="40" t="s">
        <v>12</v>
      </c>
      <c r="B3" s="40"/>
      <c r="C3" s="40"/>
      <c r="D3" s="40"/>
      <c r="E3" s="27" t="s">
        <v>13</v>
      </c>
      <c r="F3" s="27" t="s">
        <v>14</v>
      </c>
      <c r="G3" s="27" t="s">
        <v>15</v>
      </c>
      <c r="H3" s="27" t="s">
        <v>16</v>
      </c>
      <c r="I3" s="27" t="s">
        <v>22</v>
      </c>
      <c r="J3" s="27" t="s">
        <v>23</v>
      </c>
      <c r="K3" s="28" t="s">
        <v>17</v>
      </c>
    </row>
    <row r="4" spans="1:11" x14ac:dyDescent="0.2">
      <c r="A4" s="37" t="s">
        <v>24</v>
      </c>
      <c r="B4" s="37"/>
      <c r="C4" s="37"/>
      <c r="D4" s="37"/>
      <c r="E4" s="29">
        <v>0</v>
      </c>
      <c r="F4" s="29">
        <v>8</v>
      </c>
      <c r="G4" s="29">
        <v>6</v>
      </c>
      <c r="H4" s="29">
        <v>9</v>
      </c>
      <c r="I4" s="29">
        <v>8</v>
      </c>
      <c r="J4" s="29">
        <v>8</v>
      </c>
      <c r="K4" s="30">
        <f>SUM(E4:J4)</f>
        <v>39</v>
      </c>
    </row>
    <row r="5" spans="1:11" x14ac:dyDescent="0.2">
      <c r="A5" s="37" t="s">
        <v>25</v>
      </c>
      <c r="B5" s="37"/>
      <c r="C5" s="37"/>
      <c r="D5" s="37"/>
      <c r="E5" s="29">
        <v>0</v>
      </c>
      <c r="F5" s="29">
        <v>14</v>
      </c>
      <c r="G5" s="29">
        <v>12</v>
      </c>
      <c r="H5" s="29">
        <v>12</v>
      </c>
      <c r="I5" s="29">
        <v>16</v>
      </c>
      <c r="J5" s="29">
        <v>9</v>
      </c>
      <c r="K5" s="30">
        <f t="shared" ref="K5:K6" si="0">SUM(E5:J5)</f>
        <v>63</v>
      </c>
    </row>
    <row r="6" spans="1:11" x14ac:dyDescent="0.2">
      <c r="A6" s="37" t="s">
        <v>26</v>
      </c>
      <c r="B6" s="37"/>
      <c r="C6" s="37"/>
      <c r="D6" s="37"/>
      <c r="E6" s="29">
        <v>0</v>
      </c>
      <c r="F6" s="29">
        <v>12</v>
      </c>
      <c r="G6" s="29">
        <v>13.5</v>
      </c>
      <c r="H6" s="29">
        <v>12</v>
      </c>
      <c r="I6" s="29">
        <v>16</v>
      </c>
      <c r="J6" s="29">
        <v>9</v>
      </c>
      <c r="K6" s="30">
        <f t="shared" si="0"/>
        <v>62.5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G18" sqref="G18"/>
    </sheetView>
  </sheetViews>
  <sheetFormatPr defaultRowHeight="12.75" x14ac:dyDescent="0.2"/>
  <sheetData>
    <row r="1" spans="1:1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15.75" x14ac:dyDescent="0.25">
      <c r="A2" s="17"/>
      <c r="B2" s="16"/>
      <c r="C2" s="39" t="s">
        <v>8</v>
      </c>
      <c r="D2" s="39"/>
      <c r="E2" s="39"/>
      <c r="F2" s="39"/>
      <c r="G2" s="39"/>
      <c r="H2" s="16"/>
      <c r="I2" s="15"/>
    </row>
    <row r="3" spans="1:11" x14ac:dyDescent="0.2">
      <c r="A3" s="40" t="s">
        <v>12</v>
      </c>
      <c r="B3" s="40"/>
      <c r="C3" s="40"/>
      <c r="D3" s="40"/>
      <c r="E3" s="27" t="s">
        <v>13</v>
      </c>
      <c r="F3" s="27" t="s">
        <v>14</v>
      </c>
      <c r="G3" s="27" t="s">
        <v>15</v>
      </c>
      <c r="H3" s="27" t="s">
        <v>16</v>
      </c>
      <c r="I3" s="27" t="s">
        <v>22</v>
      </c>
      <c r="J3" s="27" t="s">
        <v>23</v>
      </c>
      <c r="K3" s="28" t="s">
        <v>17</v>
      </c>
    </row>
    <row r="4" spans="1:11" x14ac:dyDescent="0.2">
      <c r="A4" s="37" t="s">
        <v>24</v>
      </c>
      <c r="B4" s="37"/>
      <c r="C4" s="37"/>
      <c r="D4" s="37"/>
      <c r="E4" s="29">
        <v>0</v>
      </c>
      <c r="F4" s="29">
        <v>16</v>
      </c>
      <c r="G4" s="29">
        <v>9</v>
      </c>
      <c r="H4" s="29">
        <v>12</v>
      </c>
      <c r="I4" s="29">
        <v>16</v>
      </c>
      <c r="J4" s="29">
        <v>7</v>
      </c>
      <c r="K4" s="30">
        <f>SUM(E4:J4)</f>
        <v>60</v>
      </c>
    </row>
    <row r="5" spans="1:11" x14ac:dyDescent="0.2">
      <c r="A5" s="37" t="s">
        <v>25</v>
      </c>
      <c r="B5" s="37"/>
      <c r="C5" s="37"/>
      <c r="D5" s="37"/>
      <c r="E5" s="29">
        <v>0</v>
      </c>
      <c r="F5" s="29">
        <v>20</v>
      </c>
      <c r="G5" s="29">
        <v>15</v>
      </c>
      <c r="H5" s="29">
        <v>15</v>
      </c>
      <c r="I5" s="29">
        <v>20</v>
      </c>
      <c r="J5" s="29">
        <v>10</v>
      </c>
      <c r="K5" s="30">
        <f t="shared" ref="K5:K6" si="0">SUM(E5:J5)</f>
        <v>80</v>
      </c>
    </row>
    <row r="6" spans="1:11" x14ac:dyDescent="0.2">
      <c r="A6" s="37" t="s">
        <v>26</v>
      </c>
      <c r="B6" s="37"/>
      <c r="C6" s="37"/>
      <c r="D6" s="37"/>
      <c r="E6" s="29">
        <v>0</v>
      </c>
      <c r="F6" s="29">
        <v>20</v>
      </c>
      <c r="G6" s="29">
        <v>15</v>
      </c>
      <c r="H6" s="29">
        <v>12</v>
      </c>
      <c r="I6" s="29">
        <v>20</v>
      </c>
      <c r="J6" s="29">
        <v>10</v>
      </c>
      <c r="K6" s="30">
        <f t="shared" si="0"/>
        <v>77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15.75" x14ac:dyDescent="0.25">
      <c r="A2" s="20"/>
      <c r="B2" s="19"/>
      <c r="C2" s="39" t="s">
        <v>9</v>
      </c>
      <c r="D2" s="39"/>
      <c r="E2" s="39"/>
      <c r="F2" s="39"/>
      <c r="G2" s="39"/>
      <c r="H2" s="19"/>
      <c r="I2" s="18"/>
    </row>
    <row r="3" spans="1:11" x14ac:dyDescent="0.2">
      <c r="A3" s="41" t="s">
        <v>12</v>
      </c>
      <c r="B3" s="41"/>
      <c r="C3" s="41"/>
      <c r="D3" s="41"/>
      <c r="E3" s="34" t="s">
        <v>13</v>
      </c>
      <c r="F3" s="34" t="s">
        <v>14</v>
      </c>
      <c r="G3" s="34" t="s">
        <v>15</v>
      </c>
      <c r="H3" s="34" t="s">
        <v>16</v>
      </c>
      <c r="I3" s="34" t="s">
        <v>22</v>
      </c>
      <c r="J3" s="34" t="s">
        <v>23</v>
      </c>
      <c r="K3" s="31" t="s">
        <v>17</v>
      </c>
    </row>
    <row r="4" spans="1:11" x14ac:dyDescent="0.2">
      <c r="A4" s="37" t="s">
        <v>24</v>
      </c>
      <c r="B4" s="37"/>
      <c r="C4" s="37"/>
      <c r="D4" s="37"/>
      <c r="E4" s="32">
        <v>6</v>
      </c>
      <c r="F4" s="32">
        <v>10</v>
      </c>
      <c r="G4" s="32">
        <v>6</v>
      </c>
      <c r="H4" s="32">
        <v>9</v>
      </c>
      <c r="I4" s="32">
        <v>6</v>
      </c>
      <c r="J4" s="32">
        <v>6</v>
      </c>
      <c r="K4" s="33">
        <f>SUM(F4:J4)</f>
        <v>37</v>
      </c>
    </row>
    <row r="5" spans="1:11" x14ac:dyDescent="0.2">
      <c r="A5" s="37" t="s">
        <v>25</v>
      </c>
      <c r="B5" s="37"/>
      <c r="C5" s="37"/>
      <c r="D5" s="37"/>
      <c r="E5" s="32">
        <v>12</v>
      </c>
      <c r="F5" s="32">
        <v>14</v>
      </c>
      <c r="G5" s="32">
        <v>10.199999999999999</v>
      </c>
      <c r="H5" s="32">
        <v>10.5</v>
      </c>
      <c r="I5" s="32">
        <v>9.6</v>
      </c>
      <c r="J5" s="32">
        <v>7</v>
      </c>
      <c r="K5" s="33">
        <f t="shared" ref="K5:K6" si="0">SUM(F5:J5)</f>
        <v>51.300000000000004</v>
      </c>
    </row>
    <row r="6" spans="1:11" x14ac:dyDescent="0.2">
      <c r="A6" s="37" t="s">
        <v>26</v>
      </c>
      <c r="B6" s="37"/>
      <c r="C6" s="37"/>
      <c r="D6" s="37"/>
      <c r="E6" s="32">
        <v>12</v>
      </c>
      <c r="F6" s="32">
        <v>14</v>
      </c>
      <c r="G6" s="32">
        <v>12</v>
      </c>
      <c r="H6" s="32">
        <v>10.5</v>
      </c>
      <c r="I6" s="32">
        <v>6</v>
      </c>
      <c r="J6" s="32">
        <v>7</v>
      </c>
      <c r="K6" s="33">
        <f t="shared" si="0"/>
        <v>49.5</v>
      </c>
    </row>
  </sheetData>
  <mergeCells count="6">
    <mergeCell ref="A1:I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15.75" x14ac:dyDescent="0.25">
      <c r="A2" s="23"/>
      <c r="B2" s="22"/>
      <c r="C2" s="39" t="s">
        <v>10</v>
      </c>
      <c r="D2" s="39"/>
      <c r="E2" s="39"/>
      <c r="F2" s="39"/>
      <c r="G2" s="39"/>
      <c r="H2" s="22"/>
      <c r="I2" s="21"/>
    </row>
    <row r="3" spans="1:11" x14ac:dyDescent="0.2">
      <c r="A3" s="40" t="s">
        <v>12</v>
      </c>
      <c r="B3" s="40"/>
      <c r="C3" s="40"/>
      <c r="D3" s="40"/>
      <c r="E3" s="27" t="s">
        <v>13</v>
      </c>
      <c r="F3" s="27" t="s">
        <v>14</v>
      </c>
      <c r="G3" s="27" t="s">
        <v>15</v>
      </c>
      <c r="H3" s="27" t="s">
        <v>16</v>
      </c>
      <c r="I3" s="27" t="s">
        <v>22</v>
      </c>
      <c r="J3" s="27" t="s">
        <v>23</v>
      </c>
      <c r="K3" s="28" t="s">
        <v>17</v>
      </c>
    </row>
    <row r="4" spans="1:11" x14ac:dyDescent="0.2">
      <c r="A4" s="37" t="s">
        <v>24</v>
      </c>
      <c r="B4" s="37"/>
      <c r="C4" s="37"/>
      <c r="D4" s="37"/>
      <c r="E4" s="32">
        <v>0</v>
      </c>
      <c r="F4" s="32">
        <v>14</v>
      </c>
      <c r="G4" s="32">
        <v>9</v>
      </c>
      <c r="H4" s="32">
        <v>12</v>
      </c>
      <c r="I4" s="32">
        <v>12</v>
      </c>
      <c r="J4" s="32">
        <v>6</v>
      </c>
      <c r="K4" s="33">
        <f>SUM(E4:J4)</f>
        <v>53</v>
      </c>
    </row>
    <row r="5" spans="1:11" x14ac:dyDescent="0.2">
      <c r="A5" s="37" t="s">
        <v>25</v>
      </c>
      <c r="B5" s="37"/>
      <c r="C5" s="37"/>
      <c r="D5" s="37"/>
      <c r="E5" s="32">
        <v>0</v>
      </c>
      <c r="F5" s="32">
        <v>16</v>
      </c>
      <c r="G5" s="32">
        <v>12</v>
      </c>
      <c r="H5" s="32">
        <v>13.5</v>
      </c>
      <c r="I5" s="32">
        <v>18</v>
      </c>
      <c r="J5" s="32">
        <v>9</v>
      </c>
      <c r="K5" s="33">
        <f t="shared" ref="K5:K6" si="0">SUM(E5:J5)</f>
        <v>68.5</v>
      </c>
    </row>
    <row r="6" spans="1:11" x14ac:dyDescent="0.2">
      <c r="A6" s="37" t="s">
        <v>26</v>
      </c>
      <c r="B6" s="37"/>
      <c r="C6" s="37"/>
      <c r="D6" s="37"/>
      <c r="E6" s="32">
        <v>0</v>
      </c>
      <c r="F6" s="32">
        <v>18</v>
      </c>
      <c r="G6" s="32">
        <v>15</v>
      </c>
      <c r="H6" s="32">
        <v>15</v>
      </c>
      <c r="I6" s="32">
        <v>20</v>
      </c>
      <c r="J6" s="32">
        <v>10</v>
      </c>
      <c r="K6" s="33">
        <f t="shared" si="0"/>
        <v>78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G35" sqref="G35"/>
    </sheetView>
  </sheetViews>
  <sheetFormatPr defaultRowHeight="12.75" x14ac:dyDescent="0.2"/>
  <sheetData>
    <row r="1" spans="1:11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15.75" x14ac:dyDescent="0.25">
      <c r="A2" s="14"/>
      <c r="B2" s="13"/>
      <c r="C2" s="39" t="s">
        <v>11</v>
      </c>
      <c r="D2" s="39"/>
      <c r="E2" s="39"/>
      <c r="F2" s="39"/>
      <c r="G2" s="39"/>
      <c r="H2" s="13"/>
      <c r="I2" s="12"/>
    </row>
    <row r="3" spans="1:11" x14ac:dyDescent="0.2">
      <c r="A3" s="40" t="s">
        <v>12</v>
      </c>
      <c r="B3" s="40"/>
      <c r="C3" s="40"/>
      <c r="D3" s="40"/>
      <c r="E3" s="35" t="s">
        <v>13</v>
      </c>
      <c r="F3" s="27" t="s">
        <v>14</v>
      </c>
      <c r="G3" s="27" t="s">
        <v>15</v>
      </c>
      <c r="H3" s="27" t="s">
        <v>16</v>
      </c>
      <c r="I3" s="27" t="s">
        <v>22</v>
      </c>
      <c r="J3" s="27" t="s">
        <v>23</v>
      </c>
      <c r="K3" s="28" t="s">
        <v>17</v>
      </c>
    </row>
    <row r="4" spans="1:11" x14ac:dyDescent="0.2">
      <c r="A4" s="37" t="s">
        <v>24</v>
      </c>
      <c r="B4" s="37"/>
      <c r="C4" s="37"/>
      <c r="D4" s="37"/>
      <c r="E4" s="36">
        <v>8</v>
      </c>
      <c r="F4" s="29">
        <v>16</v>
      </c>
      <c r="G4" s="29">
        <v>9</v>
      </c>
      <c r="H4" s="29">
        <v>12</v>
      </c>
      <c r="I4" s="29">
        <v>16</v>
      </c>
      <c r="J4" s="29">
        <v>8</v>
      </c>
      <c r="K4" s="30">
        <f>SUM(F4:J4)</f>
        <v>61</v>
      </c>
    </row>
    <row r="5" spans="1:11" x14ac:dyDescent="0.2">
      <c r="A5" s="37" t="s">
        <v>25</v>
      </c>
      <c r="B5" s="37"/>
      <c r="C5" s="37"/>
      <c r="D5" s="37"/>
      <c r="E5" s="36">
        <v>20</v>
      </c>
      <c r="F5" s="29">
        <v>16</v>
      </c>
      <c r="G5" s="29">
        <v>12</v>
      </c>
      <c r="H5" s="29">
        <v>12</v>
      </c>
      <c r="I5" s="29">
        <v>16</v>
      </c>
      <c r="J5" s="29">
        <v>8</v>
      </c>
      <c r="K5" s="33">
        <f t="shared" ref="K5:K6" si="0">SUM(F5:J5)</f>
        <v>64</v>
      </c>
    </row>
    <row r="6" spans="1:11" x14ac:dyDescent="0.2">
      <c r="A6" s="37" t="s">
        <v>26</v>
      </c>
      <c r="B6" s="37"/>
      <c r="C6" s="37"/>
      <c r="D6" s="37"/>
      <c r="E6" s="36">
        <v>20</v>
      </c>
      <c r="F6" s="29">
        <v>20</v>
      </c>
      <c r="G6" s="29">
        <v>15</v>
      </c>
      <c r="H6" s="29">
        <v>15</v>
      </c>
      <c r="I6" s="29">
        <v>16</v>
      </c>
      <c r="J6" s="29">
        <v>10</v>
      </c>
      <c r="K6" s="33">
        <f t="shared" si="0"/>
        <v>76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5" sqref="A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 customHeight="1" x14ac:dyDescent="0.2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Kalil &amp; Co</v>
      </c>
      <c r="B5" s="9">
        <f>'1'!K4</f>
        <v>65</v>
      </c>
      <c r="C5" s="9">
        <f>'2'!K4</f>
        <v>57.5</v>
      </c>
      <c r="D5" s="9">
        <f>'3'!K4</f>
        <v>39</v>
      </c>
      <c r="E5" s="9">
        <f>'4'!K4</f>
        <v>60</v>
      </c>
      <c r="F5" s="9">
        <f>'5'!K4</f>
        <v>37</v>
      </c>
      <c r="G5" s="9">
        <f>'6'!K4</f>
        <v>53</v>
      </c>
      <c r="H5" s="9">
        <f>'7'!K4</f>
        <v>61</v>
      </c>
      <c r="I5" s="9">
        <f>AVERAGE(B5:H5)</f>
        <v>53.214285714285715</v>
      </c>
      <c r="J5" s="10">
        <f>RANK(I5,$I$5:$I$7,0)</f>
        <v>3</v>
      </c>
    </row>
    <row r="6" spans="1:12" ht="16.5" customHeight="1" x14ac:dyDescent="0.2">
      <c r="A6" s="8" t="str">
        <f>'7'!A5:D5</f>
        <v>Media Services Group</v>
      </c>
      <c r="B6" s="9">
        <f>'1'!K5</f>
        <v>70</v>
      </c>
      <c r="C6" s="9">
        <f>'2'!K5</f>
        <v>57</v>
      </c>
      <c r="D6" s="9">
        <f>'3'!K5</f>
        <v>63</v>
      </c>
      <c r="E6" s="9">
        <f>'4'!K5</f>
        <v>80</v>
      </c>
      <c r="F6" s="9">
        <f>'5'!K5</f>
        <v>51.300000000000004</v>
      </c>
      <c r="G6" s="9">
        <f>'6'!K5</f>
        <v>68.5</v>
      </c>
      <c r="H6" s="9">
        <f>'7'!K5</f>
        <v>64</v>
      </c>
      <c r="I6" s="9">
        <f>AVERAGE(B6:H6)</f>
        <v>64.828571428571436</v>
      </c>
      <c r="J6" s="10">
        <f>RANK(I6,$I$5:$I$7,0)</f>
        <v>2</v>
      </c>
    </row>
    <row r="7" spans="1:12" ht="16.5" customHeight="1" x14ac:dyDescent="0.2">
      <c r="A7" s="8" t="str">
        <f>'7'!A6:D6</f>
        <v>Patrick Communications</v>
      </c>
      <c r="B7" s="9">
        <f>'1'!K6</f>
        <v>74</v>
      </c>
      <c r="C7" s="9">
        <f>'2'!K6</f>
        <v>73</v>
      </c>
      <c r="D7" s="9">
        <f>'3'!K6</f>
        <v>62.5</v>
      </c>
      <c r="E7" s="9">
        <f>'4'!K6</f>
        <v>77</v>
      </c>
      <c r="F7" s="9">
        <f>'5'!K6</f>
        <v>49.5</v>
      </c>
      <c r="G7" s="9">
        <f>'6'!K6</f>
        <v>78</v>
      </c>
      <c r="H7" s="9">
        <f>'7'!K6</f>
        <v>76</v>
      </c>
      <c r="I7" s="9">
        <f>AVERAGE(B7:H7)</f>
        <v>70</v>
      </c>
      <c r="J7" s="10">
        <f>RANK(I7,$I$5:$I$7,0)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2" t="s">
        <v>19</v>
      </c>
      <c r="B1" s="42"/>
      <c r="C1" s="42"/>
      <c r="D1" s="42"/>
    </row>
    <row r="2" spans="1:4" ht="48.75" customHeight="1" x14ac:dyDescent="0.2">
      <c r="A2" s="43" t="str">
        <f>Technical!A2</f>
        <v xml:space="preserve">RFP730-16001 Brokerage Services for Selling of 91.7 Frequency, Transmitter and Tower </v>
      </c>
      <c r="B2" s="43"/>
      <c r="C2" s="43"/>
      <c r="D2" s="4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Kalil &amp; Co</v>
      </c>
      <c r="B5" s="9">
        <f>'7'!E4</f>
        <v>8</v>
      </c>
      <c r="C5" s="9">
        <f>AVERAGE(B5)</f>
        <v>8</v>
      </c>
      <c r="D5" s="10">
        <f>RANK(C5,$C$5:$C$7,0)</f>
        <v>3</v>
      </c>
    </row>
    <row r="6" spans="1:4" ht="16.5" customHeight="1" x14ac:dyDescent="0.2">
      <c r="A6" s="8" t="str">
        <f>'7'!A5:D5</f>
        <v>Media Services Group</v>
      </c>
      <c r="B6" s="9">
        <f>'7'!E5</f>
        <v>20</v>
      </c>
      <c r="C6" s="9">
        <f t="shared" ref="C6:C7" si="0">AVERAGE(B6)</f>
        <v>20</v>
      </c>
      <c r="D6" s="10">
        <f>RANK(C6,$C$5:$C$7,0)</f>
        <v>1</v>
      </c>
    </row>
    <row r="7" spans="1:4" ht="16.5" customHeight="1" x14ac:dyDescent="0.2">
      <c r="A7" s="8" t="str">
        <f>'7'!A6:D6</f>
        <v>Patrick Communications</v>
      </c>
      <c r="B7" s="9">
        <f>'7'!E6</f>
        <v>20</v>
      </c>
      <c r="C7" s="9">
        <f t="shared" si="0"/>
        <v>20</v>
      </c>
      <c r="D7" s="10">
        <f>RANK(C7,$C$5:$C$7,0)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L1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 customHeight="1" x14ac:dyDescent="0.2">
      <c r="A2" s="43" t="str">
        <f>Technical!A2</f>
        <v xml:space="preserve">RFP730-16001 Brokerage Services for Selling of 91.7 Frequency, Transmitter and Tower 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5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Kalil &amp; Co</v>
      </c>
      <c r="B5" s="9">
        <f>Technical!B5</f>
        <v>65</v>
      </c>
      <c r="C5" s="9">
        <f>Technical!C5</f>
        <v>57.5</v>
      </c>
      <c r="D5" s="9">
        <f>Technical!D5</f>
        <v>39</v>
      </c>
      <c r="E5" s="9">
        <f>Technical!E5</f>
        <v>60</v>
      </c>
      <c r="F5" s="9">
        <f>Technical!F5</f>
        <v>37</v>
      </c>
      <c r="G5" s="9">
        <f>Technical!G5</f>
        <v>53</v>
      </c>
      <c r="H5" s="9">
        <f>Technical!H5</f>
        <v>61</v>
      </c>
      <c r="I5" s="9">
        <f>AVERAGE(B5:H5)</f>
        <v>53.214285714285715</v>
      </c>
      <c r="J5" s="26">
        <f>'Non-Technical'!C5</f>
        <v>8</v>
      </c>
      <c r="K5" s="9">
        <f t="shared" ref="K5:K7" si="0">I5+J5</f>
        <v>61.214285714285715</v>
      </c>
      <c r="L5" s="10">
        <f>RANK(K5,$K$5:$K$7,0)</f>
        <v>3</v>
      </c>
    </row>
    <row r="6" spans="1:12" ht="16.5" customHeight="1" x14ac:dyDescent="0.2">
      <c r="A6" s="8" t="str">
        <f>'7'!A5:D5</f>
        <v>Media Services Group</v>
      </c>
      <c r="B6" s="9">
        <f>Technical!B6</f>
        <v>70</v>
      </c>
      <c r="C6" s="9">
        <f>Technical!C6</f>
        <v>57</v>
      </c>
      <c r="D6" s="9">
        <f>Technical!D6</f>
        <v>63</v>
      </c>
      <c r="E6" s="9">
        <f>Technical!E6</f>
        <v>80</v>
      </c>
      <c r="F6" s="9">
        <f>Technical!F6</f>
        <v>51.300000000000004</v>
      </c>
      <c r="G6" s="9">
        <f>Technical!G6</f>
        <v>68.5</v>
      </c>
      <c r="H6" s="9">
        <f>Technical!H6</f>
        <v>64</v>
      </c>
      <c r="I6" s="9">
        <f>AVERAGE(B6:H6)</f>
        <v>64.828571428571436</v>
      </c>
      <c r="J6" s="26">
        <f>'Non-Technical'!C6</f>
        <v>20</v>
      </c>
      <c r="K6" s="9">
        <f t="shared" si="0"/>
        <v>84.828571428571436</v>
      </c>
      <c r="L6" s="10">
        <f>RANK(K6,$K$5:$K$7,0)</f>
        <v>2</v>
      </c>
    </row>
    <row r="7" spans="1:12" ht="16.5" customHeight="1" x14ac:dyDescent="0.2">
      <c r="A7" s="8" t="str">
        <f>'7'!A6:D6</f>
        <v>Patrick Communications</v>
      </c>
      <c r="B7" s="9">
        <f>Technical!B7</f>
        <v>74</v>
      </c>
      <c r="C7" s="9">
        <f>Technical!C7</f>
        <v>73</v>
      </c>
      <c r="D7" s="9">
        <f>Technical!D7</f>
        <v>62.5</v>
      </c>
      <c r="E7" s="9">
        <f>Technical!E7</f>
        <v>77</v>
      </c>
      <c r="F7" s="9">
        <f>Technical!F7</f>
        <v>49.5</v>
      </c>
      <c r="G7" s="9">
        <f>Technical!G7</f>
        <v>78</v>
      </c>
      <c r="H7" s="9">
        <f>Technical!H7</f>
        <v>76</v>
      </c>
      <c r="I7" s="9">
        <f>AVERAGE(B7:H7)</f>
        <v>70</v>
      </c>
      <c r="J7" s="26">
        <f>'Non-Technical'!C7</f>
        <v>20</v>
      </c>
      <c r="K7" s="9">
        <f t="shared" si="0"/>
        <v>90</v>
      </c>
      <c r="L7" s="10">
        <f>RANK(K7,$K$5:$K$7,0)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tabSelected="1" workbookViewId="0">
      <selection activeCell="B4" sqref="B4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2" width="11.42578125" style="24" customWidth="1"/>
    <col min="13" max="14" width="10" style="24" customWidth="1"/>
    <col min="15" max="15" width="11.140625" style="24" customWidth="1"/>
    <col min="16" max="17" width="9.140625" style="24"/>
    <col min="18" max="18" width="12" style="24" customWidth="1"/>
    <col min="19" max="16384" width="9.140625" style="24"/>
  </cols>
  <sheetData>
    <row r="1" spans="2:21" ht="15.75" x14ac:dyDescent="0.25">
      <c r="B1" s="44" t="s">
        <v>28</v>
      </c>
      <c r="C1" s="44"/>
      <c r="D1" s="44"/>
      <c r="E1" s="45" t="str">
        <f>[1]Cover!A6</f>
        <v>RFP730-16001 Brokerage Services for Selling of 91.7 Frequency, Transmitter and Tower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21" ht="15.75" customHeight="1" x14ac:dyDescent="0.25">
      <c r="C2" s="45"/>
      <c r="D2" s="45"/>
      <c r="E2" s="45"/>
      <c r="F2" s="45"/>
      <c r="G2" s="45"/>
    </row>
    <row r="3" spans="2:21" ht="14.25" x14ac:dyDescent="0.2">
      <c r="B3" s="46" t="s">
        <v>29</v>
      </c>
      <c r="C3" s="47" t="s">
        <v>30</v>
      </c>
      <c r="D3" s="47"/>
      <c r="E3" s="47"/>
      <c r="F3" s="47"/>
    </row>
    <row r="4" spans="2:21" ht="15" customHeight="1" x14ac:dyDescent="0.2">
      <c r="F4" s="48"/>
    </row>
    <row r="5" spans="2:21" ht="16.5" thickBot="1" x14ac:dyDescent="0.3">
      <c r="B5" s="48"/>
      <c r="C5" s="49" t="s">
        <v>31</v>
      </c>
      <c r="D5" s="49"/>
      <c r="E5" s="49"/>
      <c r="F5" s="49" t="s">
        <v>14</v>
      </c>
      <c r="G5" s="49"/>
      <c r="H5" s="49"/>
      <c r="I5" s="49" t="s">
        <v>15</v>
      </c>
      <c r="J5" s="49"/>
      <c r="K5" s="49"/>
      <c r="L5" s="49" t="s">
        <v>16</v>
      </c>
      <c r="M5" s="49"/>
      <c r="N5" s="49"/>
      <c r="O5" s="49" t="s">
        <v>22</v>
      </c>
      <c r="P5" s="49"/>
      <c r="Q5" s="49"/>
      <c r="R5" s="49" t="s">
        <v>23</v>
      </c>
      <c r="S5" s="49"/>
      <c r="T5" s="49"/>
    </row>
    <row r="6" spans="2:21" ht="78.75" customHeight="1" x14ac:dyDescent="0.2">
      <c r="B6" s="50"/>
      <c r="C6" s="51" t="s">
        <v>51</v>
      </c>
      <c r="D6" s="52"/>
      <c r="E6" s="53"/>
      <c r="F6" s="51" t="s">
        <v>32</v>
      </c>
      <c r="G6" s="52"/>
      <c r="H6" s="53"/>
      <c r="I6" s="51" t="s">
        <v>33</v>
      </c>
      <c r="J6" s="52"/>
      <c r="K6" s="53"/>
      <c r="L6" s="51" t="s">
        <v>34</v>
      </c>
      <c r="M6" s="52"/>
      <c r="N6" s="53"/>
      <c r="O6" s="51" t="s">
        <v>35</v>
      </c>
      <c r="P6" s="52"/>
      <c r="Q6" s="53"/>
      <c r="R6" s="51" t="s">
        <v>36</v>
      </c>
      <c r="S6" s="52"/>
      <c r="T6" s="53"/>
      <c r="U6" s="54" t="s">
        <v>37</v>
      </c>
    </row>
    <row r="7" spans="2:21" x14ac:dyDescent="0.2">
      <c r="B7" s="55" t="s">
        <v>12</v>
      </c>
      <c r="C7" s="56" t="s">
        <v>38</v>
      </c>
      <c r="D7" s="57" t="s">
        <v>39</v>
      </c>
      <c r="E7" s="58" t="s">
        <v>40</v>
      </c>
      <c r="F7" s="59" t="s">
        <v>38</v>
      </c>
      <c r="G7" s="60" t="s">
        <v>39</v>
      </c>
      <c r="H7" s="61" t="s">
        <v>40</v>
      </c>
      <c r="I7" s="59" t="s">
        <v>38</v>
      </c>
      <c r="J7" s="60" t="s">
        <v>39</v>
      </c>
      <c r="K7" s="61" t="s">
        <v>40</v>
      </c>
      <c r="L7" s="56" t="s">
        <v>38</v>
      </c>
      <c r="M7" s="57" t="s">
        <v>39</v>
      </c>
      <c r="N7" s="58" t="s">
        <v>40</v>
      </c>
      <c r="O7" s="56" t="s">
        <v>38</v>
      </c>
      <c r="P7" s="57" t="s">
        <v>39</v>
      </c>
      <c r="Q7" s="58" t="s">
        <v>40</v>
      </c>
      <c r="R7" s="56" t="s">
        <v>38</v>
      </c>
      <c r="S7" s="57" t="s">
        <v>39</v>
      </c>
      <c r="T7" s="58" t="s">
        <v>40</v>
      </c>
      <c r="U7" s="62"/>
    </row>
    <row r="8" spans="2:21" x14ac:dyDescent="0.2">
      <c r="B8" s="63" t="str">
        <f>'[1]RFP Submittal'!A4</f>
        <v>Kalil &amp; Co</v>
      </c>
      <c r="C8" s="64"/>
      <c r="D8" s="65">
        <v>4</v>
      </c>
      <c r="E8" s="66">
        <f>C8*D8</f>
        <v>0</v>
      </c>
      <c r="F8" s="67"/>
      <c r="G8" s="68">
        <v>4</v>
      </c>
      <c r="H8" s="69">
        <f>F8*G8</f>
        <v>0</v>
      </c>
      <c r="I8" s="67"/>
      <c r="J8" s="68">
        <v>3</v>
      </c>
      <c r="K8" s="69">
        <f>I8*J8</f>
        <v>0</v>
      </c>
      <c r="L8" s="64"/>
      <c r="M8" s="65">
        <v>3</v>
      </c>
      <c r="N8" s="66">
        <f>L8*M8</f>
        <v>0</v>
      </c>
      <c r="O8" s="64"/>
      <c r="P8" s="65">
        <v>4</v>
      </c>
      <c r="Q8" s="66">
        <f t="shared" ref="Q8:Q10" si="0">O8*P8</f>
        <v>0</v>
      </c>
      <c r="R8" s="64"/>
      <c r="S8" s="65">
        <v>2</v>
      </c>
      <c r="T8" s="66">
        <f t="shared" ref="T8:T10" si="1">R8*S8</f>
        <v>0</v>
      </c>
      <c r="U8" s="70">
        <f>N8+K8+H8+E8+Q8+T8</f>
        <v>0</v>
      </c>
    </row>
    <row r="9" spans="2:21" x14ac:dyDescent="0.2">
      <c r="B9" s="63" t="str">
        <f>'[1]RFP Submittal'!A5</f>
        <v>Media Services Group</v>
      </c>
      <c r="C9" s="64"/>
      <c r="D9" s="65">
        <v>4</v>
      </c>
      <c r="E9" s="66">
        <f t="shared" ref="E9:E10" si="2">C9*D9</f>
        <v>0</v>
      </c>
      <c r="F9" s="67"/>
      <c r="G9" s="68">
        <v>4</v>
      </c>
      <c r="H9" s="69">
        <f t="shared" ref="H9:H10" si="3">F9*G9</f>
        <v>0</v>
      </c>
      <c r="I9" s="67"/>
      <c r="J9" s="68">
        <v>3</v>
      </c>
      <c r="K9" s="69">
        <f t="shared" ref="K9:K10" si="4">I9*J9</f>
        <v>0</v>
      </c>
      <c r="L9" s="64"/>
      <c r="M9" s="65">
        <v>3</v>
      </c>
      <c r="N9" s="66">
        <f t="shared" ref="N9:N10" si="5">L9*M9</f>
        <v>0</v>
      </c>
      <c r="O9" s="64"/>
      <c r="P9" s="65">
        <v>4</v>
      </c>
      <c r="Q9" s="66">
        <f t="shared" si="0"/>
        <v>0</v>
      </c>
      <c r="R9" s="64"/>
      <c r="S9" s="65">
        <v>2</v>
      </c>
      <c r="T9" s="66">
        <f t="shared" si="1"/>
        <v>0</v>
      </c>
      <c r="U9" s="70">
        <f t="shared" ref="U9:U10" si="6">N9+K9+H9+E9+Q9+T9</f>
        <v>0</v>
      </c>
    </row>
    <row r="10" spans="2:21" x14ac:dyDescent="0.2">
      <c r="B10" s="63" t="str">
        <f>'[1]RFP Submittal'!A6</f>
        <v>Patrick Communications</v>
      </c>
      <c r="C10" s="64"/>
      <c r="D10" s="65">
        <v>4</v>
      </c>
      <c r="E10" s="66">
        <f t="shared" si="2"/>
        <v>0</v>
      </c>
      <c r="F10" s="67"/>
      <c r="G10" s="68">
        <v>4</v>
      </c>
      <c r="H10" s="69">
        <f t="shared" si="3"/>
        <v>0</v>
      </c>
      <c r="I10" s="67"/>
      <c r="J10" s="68">
        <v>3</v>
      </c>
      <c r="K10" s="69">
        <f t="shared" si="4"/>
        <v>0</v>
      </c>
      <c r="L10" s="64"/>
      <c r="M10" s="65">
        <v>3</v>
      </c>
      <c r="N10" s="66">
        <f t="shared" si="5"/>
        <v>0</v>
      </c>
      <c r="O10" s="64"/>
      <c r="P10" s="65">
        <v>4</v>
      </c>
      <c r="Q10" s="66">
        <f t="shared" si="0"/>
        <v>0</v>
      </c>
      <c r="R10" s="64"/>
      <c r="S10" s="65">
        <v>2</v>
      </c>
      <c r="T10" s="66">
        <f t="shared" si="1"/>
        <v>0</v>
      </c>
      <c r="U10" s="70">
        <f t="shared" si="6"/>
        <v>0</v>
      </c>
    </row>
    <row r="11" spans="2:21" x14ac:dyDescent="0.2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2:21" x14ac:dyDescent="0.2">
      <c r="B12" s="72" t="s">
        <v>41</v>
      </c>
      <c r="C12" s="72"/>
      <c r="D12" s="72"/>
      <c r="E12" s="72"/>
      <c r="F12" s="71"/>
      <c r="G12" s="71" t="s">
        <v>42</v>
      </c>
      <c r="H12" s="71"/>
      <c r="I12" s="71"/>
      <c r="J12" s="71"/>
      <c r="K12" s="71"/>
      <c r="L12" s="71"/>
      <c r="M12" s="71"/>
      <c r="N12" s="71"/>
      <c r="O12" s="71"/>
    </row>
    <row r="13" spans="2:21" x14ac:dyDescent="0.2">
      <c r="B13" s="72"/>
      <c r="C13" s="72"/>
      <c r="D13" s="72"/>
      <c r="E13" s="72"/>
      <c r="F13" s="71"/>
      <c r="G13" s="71" t="s">
        <v>43</v>
      </c>
      <c r="H13" s="71"/>
      <c r="I13" s="71"/>
      <c r="J13" s="71"/>
      <c r="K13" s="71"/>
      <c r="L13" s="71"/>
      <c r="M13" s="71"/>
      <c r="N13" s="71"/>
      <c r="O13" s="71"/>
    </row>
    <row r="14" spans="2:21" x14ac:dyDescent="0.2">
      <c r="B14" s="72"/>
      <c r="C14" s="72"/>
      <c r="D14" s="72"/>
      <c r="E14" s="72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2:21" ht="13.5" thickBot="1" x14ac:dyDescent="0.25">
      <c r="B15" s="73"/>
      <c r="C15" s="73"/>
      <c r="D15" s="73"/>
      <c r="E15" s="73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21" ht="13.5" thickTop="1" x14ac:dyDescent="0.2">
      <c r="B16" s="74" t="s">
        <v>44</v>
      </c>
      <c r="C16" s="75"/>
      <c r="D16" s="75"/>
      <c r="E16" s="76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2:15" x14ac:dyDescent="0.2">
      <c r="B17" s="77" t="s">
        <v>45</v>
      </c>
      <c r="C17" s="78"/>
      <c r="D17" s="78"/>
      <c r="E17" s="79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 x14ac:dyDescent="0.2">
      <c r="B18" s="80" t="s">
        <v>46</v>
      </c>
      <c r="C18" s="81"/>
      <c r="D18" s="81"/>
      <c r="E18" s="82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 x14ac:dyDescent="0.2">
      <c r="B19" s="80" t="s">
        <v>47</v>
      </c>
      <c r="C19" s="81"/>
      <c r="D19" s="81"/>
      <c r="E19" s="82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 x14ac:dyDescent="0.2">
      <c r="B20" s="80" t="s">
        <v>48</v>
      </c>
      <c r="C20" s="81"/>
      <c r="D20" s="81"/>
      <c r="E20" s="82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 x14ac:dyDescent="0.2">
      <c r="B21" s="80" t="s">
        <v>49</v>
      </c>
      <c r="C21" s="81"/>
      <c r="D21" s="81"/>
      <c r="E21" s="82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 ht="13.5" thickBot="1" x14ac:dyDescent="0.25">
      <c r="B22" s="83" t="s">
        <v>50</v>
      </c>
      <c r="C22" s="84"/>
      <c r="D22" s="84"/>
      <c r="E22" s="85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 ht="13.5" thickTop="1" x14ac:dyDescent="0.2"/>
  </sheetData>
  <mergeCells count="22">
    <mergeCell ref="B21:E21"/>
    <mergeCell ref="B22:E22"/>
    <mergeCell ref="B12:E15"/>
    <mergeCell ref="B16:E16"/>
    <mergeCell ref="B17:E17"/>
    <mergeCell ref="B18:E18"/>
    <mergeCell ref="B19:E19"/>
    <mergeCell ref="B20:E20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2017-07-18T15:37:22Z</dcterms:modified>
</cp:coreProperties>
</file>